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unsungMaster2\@unsung_docs\Guides\"/>
    </mc:Choice>
  </mc:AlternateContent>
  <bookViews>
    <workbookView xWindow="120" yWindow="120" windowWidth="21075" windowHeight="9465" activeTab="5"/>
  </bookViews>
  <sheets>
    <sheet name="A4 skyhawk" sheetId="4" r:id="rId1"/>
    <sheet name="A6 Intruder" sheetId="1" r:id="rId2"/>
    <sheet name="F100D supersabre" sheetId="10" r:id="rId3"/>
    <sheet name="A1j skyraider" sheetId="11" r:id="rId4"/>
    <sheet name="A7 Corsair" sheetId="5" r:id="rId5"/>
    <sheet name="F4 Phantom" sheetId="8" r:id="rId6"/>
    <sheet name="Mig 21" sheetId="7" r:id="rId7"/>
    <sheet name="A-37B Dragonfly" sheetId="6" r:id="rId8"/>
    <sheet name="A-3B Skywarrior" sheetId="9" r:id="rId9"/>
  </sheets>
  <calcPr calcId="162913"/>
</workbook>
</file>

<file path=xl/calcChain.xml><?xml version="1.0" encoding="utf-8"?>
<calcChain xmlns="http://schemas.openxmlformats.org/spreadsheetml/2006/main">
  <c r="I42" i="8" l="1"/>
  <c r="I41" i="8"/>
  <c r="H200" i="8" l="1"/>
  <c r="G200" i="8"/>
  <c r="F200" i="8"/>
  <c r="H210" i="8"/>
  <c r="G210" i="8"/>
  <c r="F210" i="8"/>
  <c r="F211" i="8"/>
  <c r="H199" i="8"/>
  <c r="G199" i="8"/>
  <c r="F199" i="8"/>
  <c r="H198" i="8"/>
  <c r="G198" i="8"/>
  <c r="F198" i="8"/>
  <c r="F196" i="8"/>
  <c r="H196" i="8"/>
  <c r="G196" i="8"/>
  <c r="H212" i="8"/>
  <c r="G212" i="8"/>
  <c r="H211" i="8"/>
  <c r="G211" i="8"/>
  <c r="H209" i="8"/>
  <c r="G209" i="8"/>
  <c r="F209" i="8"/>
  <c r="H208" i="8"/>
  <c r="G208" i="8"/>
  <c r="F208" i="8"/>
  <c r="H207" i="8"/>
  <c r="G207" i="8"/>
  <c r="H206" i="8"/>
  <c r="G206" i="8"/>
  <c r="H205" i="8"/>
  <c r="G205" i="8"/>
  <c r="H204" i="8"/>
  <c r="G204" i="8"/>
  <c r="H203" i="8"/>
  <c r="G203" i="8"/>
  <c r="H202" i="8"/>
  <c r="G202" i="8"/>
  <c r="F202" i="8"/>
  <c r="H201" i="8"/>
  <c r="G201" i="8"/>
  <c r="F201" i="8"/>
  <c r="H197" i="8"/>
  <c r="G197" i="8"/>
  <c r="F197" i="8"/>
  <c r="H195" i="8"/>
  <c r="G195" i="8"/>
  <c r="F195" i="8"/>
  <c r="E194" i="8"/>
  <c r="D194" i="8"/>
  <c r="C194" i="8"/>
  <c r="B194" i="8"/>
  <c r="I193" i="8"/>
  <c r="H193" i="8"/>
  <c r="H194" i="8" s="1"/>
  <c r="G193" i="8"/>
  <c r="G194" i="8" s="1"/>
  <c r="F193" i="8"/>
  <c r="F194" i="8" s="1"/>
  <c r="H192" i="8"/>
  <c r="G192" i="8"/>
  <c r="F192" i="8"/>
  <c r="A67" i="8" l="1"/>
  <c r="A66" i="8"/>
  <c r="H18" i="8"/>
  <c r="G18" i="8"/>
  <c r="F18" i="8"/>
  <c r="E18" i="8"/>
  <c r="D18" i="8"/>
  <c r="C18" i="8"/>
  <c r="B18" i="8"/>
  <c r="I37" i="8" l="1"/>
  <c r="H31" i="8" l="1"/>
  <c r="G31" i="8"/>
  <c r="H30" i="8"/>
  <c r="G30" i="8"/>
  <c r="H29" i="8"/>
  <c r="G29" i="8"/>
  <c r="F29" i="8"/>
  <c r="H28" i="8"/>
  <c r="G28" i="8"/>
  <c r="F28" i="8"/>
  <c r="H27" i="8"/>
  <c r="G27" i="8"/>
  <c r="H26" i="8"/>
  <c r="G26" i="8"/>
  <c r="H25" i="8"/>
  <c r="G25" i="8"/>
  <c r="H24" i="8"/>
  <c r="G24" i="8"/>
  <c r="H23" i="8"/>
  <c r="G23" i="8"/>
  <c r="H22" i="8"/>
  <c r="G22" i="8"/>
  <c r="F22" i="8"/>
  <c r="H21" i="8"/>
  <c r="G21" i="8"/>
  <c r="F21" i="8"/>
  <c r="H20" i="8"/>
  <c r="G20" i="8"/>
  <c r="F20" i="8"/>
  <c r="H19" i="8"/>
  <c r="G19" i="8"/>
  <c r="F19" i="8"/>
  <c r="H17" i="8"/>
  <c r="G17" i="8"/>
  <c r="F17" i="8"/>
  <c r="H16" i="8"/>
  <c r="G16" i="8"/>
  <c r="F16" i="8"/>
  <c r="I17" i="8"/>
  <c r="G39" i="8"/>
  <c r="I39" i="8" s="1"/>
  <c r="H39" i="8"/>
  <c r="G40" i="8"/>
  <c r="H40" i="8"/>
  <c r="G43" i="8"/>
  <c r="H43" i="8"/>
  <c r="G44" i="8"/>
  <c r="H44" i="8"/>
  <c r="G45" i="8"/>
  <c r="H45" i="8"/>
  <c r="G46" i="8"/>
  <c r="H46" i="8"/>
  <c r="G47" i="8"/>
  <c r="H47" i="8"/>
  <c r="G48" i="8"/>
  <c r="H48" i="8"/>
  <c r="G49" i="8"/>
  <c r="H49" i="8"/>
  <c r="G52" i="8"/>
  <c r="H52" i="8"/>
  <c r="G53" i="8"/>
  <c r="H53" i="8"/>
  <c r="G56" i="8"/>
  <c r="H56" i="8"/>
  <c r="G57" i="8"/>
  <c r="I57" i="8" s="1"/>
  <c r="H57" i="8"/>
  <c r="G58" i="8"/>
  <c r="H58" i="8"/>
  <c r="G59" i="8"/>
  <c r="I59" i="8" s="1"/>
  <c r="G62" i="8"/>
  <c r="I62" i="8" s="1"/>
  <c r="F63" i="8"/>
  <c r="I63" i="8" s="1"/>
  <c r="F64" i="8"/>
  <c r="G64" i="8"/>
  <c r="H64" i="8"/>
  <c r="H65" i="8"/>
  <c r="I65" i="8" s="1"/>
  <c r="I58" i="8" l="1"/>
  <c r="I43" i="8"/>
  <c r="I56" i="8"/>
  <c r="I44" i="8"/>
  <c r="I48" i="8"/>
  <c r="I47" i="8"/>
  <c r="I64" i="8"/>
  <c r="I40" i="8"/>
  <c r="I45" i="8"/>
  <c r="I46" i="8"/>
  <c r="I49" i="8"/>
  <c r="J24" i="11"/>
  <c r="O53" i="11"/>
  <c r="N53" i="11"/>
  <c r="M53" i="11"/>
  <c r="K53" i="11"/>
  <c r="J53" i="11"/>
  <c r="P51" i="11"/>
  <c r="O51" i="11"/>
  <c r="N51" i="11"/>
  <c r="M51" i="11"/>
  <c r="K51" i="11"/>
  <c r="J63" i="11"/>
  <c r="O50" i="11"/>
  <c r="N50" i="11"/>
  <c r="M50" i="11"/>
  <c r="K50" i="11"/>
  <c r="J50" i="11"/>
  <c r="O49" i="11"/>
  <c r="N49" i="11"/>
  <c r="M49" i="11"/>
  <c r="K49" i="11"/>
  <c r="J49" i="11"/>
  <c r="O48" i="11"/>
  <c r="N48" i="11"/>
  <c r="M48" i="11"/>
  <c r="K48" i="11"/>
  <c r="J48" i="11"/>
  <c r="O47" i="11"/>
  <c r="N47" i="11"/>
  <c r="M47" i="11"/>
  <c r="K47" i="11"/>
  <c r="J47" i="11"/>
  <c r="O46" i="11"/>
  <c r="N46" i="11"/>
  <c r="M46" i="11"/>
  <c r="K46" i="11"/>
  <c r="J46" i="11"/>
  <c r="O52" i="11"/>
  <c r="N52" i="11"/>
  <c r="M52" i="11"/>
  <c r="K52" i="11"/>
  <c r="J52" i="11"/>
  <c r="O45" i="11"/>
  <c r="N45" i="11"/>
  <c r="M45" i="11"/>
  <c r="K45" i="11"/>
  <c r="J45" i="11"/>
  <c r="O44" i="11"/>
  <c r="N44" i="11"/>
  <c r="M44" i="11"/>
  <c r="K44" i="11"/>
  <c r="J44" i="11"/>
  <c r="P43" i="11"/>
  <c r="O43" i="11"/>
  <c r="N43" i="11"/>
  <c r="M43" i="11"/>
  <c r="K43" i="11"/>
  <c r="J43" i="11"/>
  <c r="P34" i="11"/>
  <c r="O34" i="11"/>
  <c r="N34" i="11"/>
  <c r="M34" i="11"/>
  <c r="L34" i="11"/>
  <c r="K34" i="11"/>
  <c r="J34" i="11"/>
  <c r="P35" i="11"/>
  <c r="O35" i="11"/>
  <c r="N35" i="11"/>
  <c r="M35" i="11"/>
  <c r="L35" i="11"/>
  <c r="K35" i="11"/>
  <c r="J35" i="11"/>
  <c r="P33" i="11"/>
  <c r="O33" i="11"/>
  <c r="N33" i="11"/>
  <c r="M33" i="11"/>
  <c r="L33" i="11"/>
  <c r="K33" i="11"/>
  <c r="J33" i="11"/>
  <c r="P31" i="11"/>
  <c r="O31" i="11"/>
  <c r="N31" i="11"/>
  <c r="M31" i="11"/>
  <c r="L31" i="11"/>
  <c r="K31" i="11"/>
  <c r="J31" i="11"/>
  <c r="P32" i="11"/>
  <c r="O32" i="11"/>
  <c r="N32" i="11"/>
  <c r="M32" i="11"/>
  <c r="L32" i="11"/>
  <c r="K32" i="11"/>
  <c r="J32" i="11"/>
  <c r="P28" i="11"/>
  <c r="O28" i="11"/>
  <c r="N28" i="11"/>
  <c r="M28" i="11"/>
  <c r="L28" i="11"/>
  <c r="K28" i="11"/>
  <c r="J28" i="11"/>
  <c r="P30" i="11"/>
  <c r="O30" i="11"/>
  <c r="N30" i="11"/>
  <c r="M30" i="11"/>
  <c r="L30" i="11"/>
  <c r="K30" i="11"/>
  <c r="J30" i="11"/>
  <c r="P29" i="11"/>
  <c r="O29" i="11"/>
  <c r="N29" i="11"/>
  <c r="M29" i="11"/>
  <c r="L29" i="11"/>
  <c r="K29" i="11"/>
  <c r="J29" i="11"/>
  <c r="P24" i="11"/>
  <c r="O24" i="11"/>
  <c r="N24" i="11"/>
  <c r="M24" i="11"/>
  <c r="L24" i="11"/>
  <c r="K24" i="11"/>
  <c r="P27" i="11"/>
  <c r="O27" i="11"/>
  <c r="N27" i="11"/>
  <c r="M27" i="11"/>
  <c r="L27" i="11"/>
  <c r="K27" i="11"/>
  <c r="J27" i="11"/>
  <c r="P26" i="11"/>
  <c r="O26" i="11"/>
  <c r="N26" i="11"/>
  <c r="M26" i="11"/>
  <c r="L26" i="11"/>
  <c r="K26" i="11"/>
  <c r="J26" i="11"/>
  <c r="Q24" i="11" l="1"/>
  <c r="H36" i="10"/>
  <c r="G36" i="10"/>
  <c r="F36" i="10"/>
  <c r="H35" i="10"/>
  <c r="G35" i="10"/>
  <c r="F35" i="10"/>
  <c r="H34" i="10"/>
  <c r="G34" i="10"/>
  <c r="F34" i="10"/>
  <c r="H33" i="10"/>
  <c r="G33" i="10"/>
  <c r="F33" i="10"/>
  <c r="H32" i="10"/>
  <c r="G32" i="10"/>
  <c r="F32" i="10"/>
  <c r="H31" i="10"/>
  <c r="G31" i="10"/>
  <c r="F31" i="10"/>
  <c r="H30" i="10"/>
  <c r="G30" i="10"/>
  <c r="F30" i="10"/>
  <c r="H29" i="10"/>
  <c r="G29" i="10"/>
  <c r="F29" i="10"/>
  <c r="H28" i="10"/>
  <c r="G28" i="10"/>
  <c r="F28" i="10"/>
  <c r="H27" i="10"/>
  <c r="G27" i="10"/>
  <c r="F27" i="10"/>
  <c r="H26" i="10"/>
  <c r="G26" i="10"/>
  <c r="F26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J50" i="10" s="1"/>
  <c r="I49" i="10"/>
  <c r="J49" i="10" s="1"/>
  <c r="I48" i="10"/>
  <c r="I47" i="10"/>
  <c r="J47" i="10" s="1"/>
  <c r="I46" i="10"/>
  <c r="J46" i="10" s="1"/>
  <c r="I45" i="10"/>
  <c r="J45" i="10" s="1"/>
  <c r="I44" i="10"/>
  <c r="J44" i="10" s="1"/>
  <c r="H24" i="10"/>
  <c r="G24" i="10"/>
  <c r="F24" i="10"/>
  <c r="H23" i="10"/>
  <c r="G23" i="10"/>
  <c r="F23" i="10"/>
  <c r="D22" i="9" l="1"/>
  <c r="D19" i="9"/>
  <c r="D20" i="9"/>
  <c r="D21" i="9"/>
  <c r="F25" i="7" l="1"/>
  <c r="E25" i="7"/>
  <c r="F17" i="7" l="1"/>
  <c r="E17" i="7"/>
  <c r="F27" i="7"/>
  <c r="E27" i="7"/>
  <c r="E21" i="7"/>
  <c r="E19" i="7"/>
  <c r="F19" i="7"/>
  <c r="F20" i="7"/>
  <c r="F26" i="7"/>
  <c r="E26" i="7"/>
  <c r="F24" i="7"/>
  <c r="E24" i="7"/>
  <c r="F23" i="7"/>
  <c r="E23" i="7"/>
  <c r="F22" i="7"/>
  <c r="E22" i="7"/>
  <c r="F21" i="7"/>
  <c r="E20" i="7"/>
  <c r="H22" i="6" l="1"/>
  <c r="G33" i="6"/>
  <c r="G32" i="6"/>
  <c r="G31" i="6"/>
  <c r="G30" i="6"/>
  <c r="G29" i="6"/>
  <c r="G28" i="6"/>
  <c r="G27" i="6"/>
  <c r="G26" i="6"/>
  <c r="J33" i="6"/>
  <c r="J32" i="6"/>
  <c r="J31" i="6"/>
  <c r="J30" i="6"/>
  <c r="J29" i="6"/>
  <c r="J28" i="6"/>
  <c r="J27" i="6"/>
  <c r="J26" i="6"/>
  <c r="I33" i="6"/>
  <c r="I32" i="6"/>
  <c r="I31" i="6"/>
  <c r="I30" i="6"/>
  <c r="I29" i="6"/>
  <c r="I28" i="6"/>
  <c r="I27" i="6"/>
  <c r="I26" i="6"/>
  <c r="H33" i="6"/>
  <c r="H32" i="6"/>
  <c r="H31" i="6"/>
  <c r="H30" i="6"/>
  <c r="H29" i="6"/>
  <c r="H28" i="6"/>
  <c r="H27" i="6"/>
  <c r="H26" i="6"/>
  <c r="H25" i="6"/>
  <c r="H23" i="6"/>
  <c r="J25" i="6"/>
  <c r="I25" i="6"/>
  <c r="G25" i="6"/>
  <c r="J23" i="6"/>
  <c r="I23" i="6"/>
  <c r="G23" i="6"/>
  <c r="J22" i="6"/>
  <c r="I22" i="6"/>
  <c r="G22" i="6"/>
  <c r="G68" i="5" l="1"/>
  <c r="H63" i="5"/>
  <c r="G63" i="5"/>
  <c r="F63" i="5"/>
  <c r="F68" i="5"/>
  <c r="F62" i="5"/>
  <c r="F61" i="5"/>
  <c r="F60" i="5"/>
  <c r="F53" i="5"/>
  <c r="F52" i="5"/>
  <c r="F51" i="5"/>
  <c r="F50" i="5"/>
  <c r="F49" i="5"/>
  <c r="F48" i="5"/>
  <c r="F47" i="5"/>
  <c r="F46" i="5"/>
  <c r="F45" i="5"/>
  <c r="H68" i="5"/>
  <c r="H62" i="5"/>
  <c r="H61" i="5"/>
  <c r="H60" i="5"/>
  <c r="H57" i="5"/>
  <c r="H56" i="5"/>
  <c r="H53" i="5"/>
  <c r="H52" i="5"/>
  <c r="H51" i="5"/>
  <c r="H50" i="5"/>
  <c r="H49" i="5"/>
  <c r="H48" i="5"/>
  <c r="H47" i="5"/>
  <c r="H46" i="5"/>
  <c r="H45" i="5"/>
  <c r="G62" i="5"/>
  <c r="G61" i="5"/>
  <c r="G60" i="5"/>
  <c r="G57" i="5"/>
  <c r="G56" i="5"/>
  <c r="G53" i="5"/>
  <c r="G52" i="5"/>
  <c r="G51" i="5"/>
  <c r="G50" i="5"/>
  <c r="G49" i="5"/>
  <c r="G48" i="5"/>
  <c r="G47" i="5"/>
  <c r="G46" i="5"/>
  <c r="G45" i="5"/>
  <c r="H37" i="5"/>
  <c r="H36" i="5"/>
  <c r="H35" i="5"/>
  <c r="H34" i="5"/>
  <c r="H33" i="5"/>
  <c r="H32" i="5"/>
  <c r="H31" i="5"/>
  <c r="H30" i="5"/>
  <c r="H29" i="5"/>
  <c r="H28" i="5"/>
  <c r="H27" i="5"/>
  <c r="G37" i="5"/>
  <c r="G36" i="5"/>
  <c r="G35" i="5"/>
  <c r="G34" i="5"/>
  <c r="G33" i="5"/>
  <c r="G32" i="5"/>
  <c r="G31" i="5"/>
  <c r="G30" i="5"/>
  <c r="G29" i="5"/>
  <c r="G28" i="5"/>
  <c r="G27" i="5"/>
  <c r="F37" i="5"/>
  <c r="F35" i="5"/>
  <c r="F34" i="5"/>
  <c r="F33" i="5"/>
  <c r="F32" i="5"/>
  <c r="F31" i="5"/>
  <c r="F30" i="5"/>
  <c r="F29" i="5"/>
  <c r="F28" i="5"/>
  <c r="F27" i="5"/>
  <c r="F26" i="5"/>
  <c r="H24" i="5"/>
  <c r="H23" i="5"/>
  <c r="F24" i="5"/>
  <c r="F23" i="5"/>
  <c r="G26" i="5"/>
  <c r="G24" i="5"/>
  <c r="G23" i="5"/>
  <c r="H26" i="5"/>
  <c r="E22" i="1" l="1"/>
  <c r="F23" i="1"/>
  <c r="E23" i="1"/>
  <c r="E25" i="1" l="1"/>
  <c r="F25" i="1"/>
  <c r="F20" i="1"/>
  <c r="E20" i="1"/>
  <c r="F24" i="1"/>
  <c r="E24" i="1"/>
  <c r="F21" i="1"/>
  <c r="E21" i="1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27" i="1" l="1"/>
  <c r="E27" i="1"/>
  <c r="F26" i="1"/>
  <c r="F22" i="1" l="1"/>
  <c r="F19" i="1"/>
  <c r="E19" i="1"/>
  <c r="F18" i="1"/>
  <c r="F17" i="1"/>
  <c r="E17" i="1"/>
</calcChain>
</file>

<file path=xl/sharedStrings.xml><?xml version="1.0" encoding="utf-8"?>
<sst xmlns="http://schemas.openxmlformats.org/spreadsheetml/2006/main" count="905" uniqueCount="322">
  <si>
    <t>wing</t>
  </si>
  <si>
    <t>inner wing</t>
  </si>
  <si>
    <t>max load lbs</t>
  </si>
  <si>
    <t>body</t>
  </si>
  <si>
    <t>station</t>
  </si>
  <si>
    <t>ROLE</t>
  </si>
  <si>
    <t>CAP</t>
  </si>
  <si>
    <t>CAS</t>
  </si>
  <si>
    <t>AGM</t>
  </si>
  <si>
    <t>MR</t>
  </si>
  <si>
    <t>BMB</t>
  </si>
  <si>
    <t>SEAD</t>
  </si>
  <si>
    <t>what is possible?</t>
  </si>
  <si>
    <t>bombs</t>
  </si>
  <si>
    <t>rockets</t>
  </si>
  <si>
    <t>70mm</t>
  </si>
  <si>
    <t>125mm</t>
  </si>
  <si>
    <t>1x19 / 1x7</t>
  </si>
  <si>
    <t>2x19 / 2x7</t>
  </si>
  <si>
    <t>2 x  4</t>
  </si>
  <si>
    <t>1 x 4</t>
  </si>
  <si>
    <t>3x19 / 3x7</t>
  </si>
  <si>
    <t>3 x 4</t>
  </si>
  <si>
    <t>mk81</t>
  </si>
  <si>
    <t>mk82</t>
  </si>
  <si>
    <t>mk77</t>
  </si>
  <si>
    <t>mk770 (mk79)</t>
  </si>
  <si>
    <t>mk83</t>
  </si>
  <si>
    <t>mk84</t>
  </si>
  <si>
    <t>agm</t>
  </si>
  <si>
    <t>agm12</t>
  </si>
  <si>
    <t>agm45</t>
  </si>
  <si>
    <t>AA</t>
  </si>
  <si>
    <t>aim9</t>
  </si>
  <si>
    <t>1 Aim9</t>
  </si>
  <si>
    <t>fuel</t>
  </si>
  <si>
    <t>7 hydra</t>
  </si>
  <si>
    <t>19 hydra</t>
  </si>
  <si>
    <t>4 mk77</t>
  </si>
  <si>
    <t>1 agm12</t>
  </si>
  <si>
    <t>1 agm45</t>
  </si>
  <si>
    <t>3 mk83</t>
  </si>
  <si>
    <t>3 mk82</t>
  </si>
  <si>
    <t>1 mk82</t>
  </si>
  <si>
    <t>1 mk84</t>
  </si>
  <si>
    <t>6 mk81</t>
  </si>
  <si>
    <t>1 mk77</t>
  </si>
  <si>
    <t>2x 19 hydra</t>
  </si>
  <si>
    <t>HBMB</t>
  </si>
  <si>
    <t>CBU</t>
  </si>
  <si>
    <t>CBU24B</t>
  </si>
  <si>
    <t>Mk20 Rockeye II</t>
  </si>
  <si>
    <t>3 CBU24</t>
  </si>
  <si>
    <t>1 mk20</t>
  </si>
  <si>
    <t>6 mk82 snake</t>
  </si>
  <si>
    <t>4 mk82 snake</t>
  </si>
  <si>
    <t>3 x 4 zuni</t>
  </si>
  <si>
    <t>6 mk77</t>
  </si>
  <si>
    <t>3 Aim9</t>
  </si>
  <si>
    <t>3 agm45</t>
  </si>
  <si>
    <t>4 AGM65B</t>
  </si>
  <si>
    <t>6 mk82</t>
  </si>
  <si>
    <t>LBMB</t>
  </si>
  <si>
    <t>3 CBU24 / 3 CBU75</t>
  </si>
  <si>
    <t>agm62 walleye</t>
  </si>
  <si>
    <t>2 AGM12</t>
  </si>
  <si>
    <t>LRBMB</t>
  </si>
  <si>
    <t>GBU</t>
  </si>
  <si>
    <t>GBU8</t>
  </si>
  <si>
    <t>2 GBU 8</t>
  </si>
  <si>
    <t>MBMB</t>
  </si>
  <si>
    <t>3 AGM45</t>
  </si>
  <si>
    <t>1 AGM12</t>
  </si>
  <si>
    <t>2 x 19 hydra / 4 zuni</t>
  </si>
  <si>
    <t>4 CBU24 / 2 CBU32A</t>
  </si>
  <si>
    <t>4 CBU75 / 2 CBU32B</t>
  </si>
  <si>
    <t>M61</t>
  </si>
  <si>
    <t>cannon</t>
  </si>
  <si>
    <t>2 x Aim9</t>
  </si>
  <si>
    <t>mid wing</t>
  </si>
  <si>
    <t>outer wing</t>
  </si>
  <si>
    <t>GBU-8</t>
  </si>
  <si>
    <t>agm65</t>
  </si>
  <si>
    <t>1 x 19 FFAR</t>
  </si>
  <si>
    <t>3 mk77 750</t>
  </si>
  <si>
    <t>6 mk77 500</t>
  </si>
  <si>
    <t>2 AGM65</t>
  </si>
  <si>
    <t>4 zuni AT</t>
  </si>
  <si>
    <t>2 mk83</t>
  </si>
  <si>
    <t>3 mk82 snake</t>
  </si>
  <si>
    <t>1 GBU8</t>
  </si>
  <si>
    <t>4 zuni FRAG</t>
  </si>
  <si>
    <t>6 CBU24</t>
  </si>
  <si>
    <t>4 zuni HE</t>
  </si>
  <si>
    <t>4 CBU75 / 1 CBU32A</t>
  </si>
  <si>
    <t>4 CBU75 / 1 CBU32B</t>
  </si>
  <si>
    <t>A-37B Dragonfly</t>
  </si>
  <si>
    <t>GPU-2/A Gunpod 20mm</t>
  </si>
  <si>
    <t>SUU-11/A Gunpod 7.62mm</t>
  </si>
  <si>
    <t>GAU-2B/A 7.62mm</t>
  </si>
  <si>
    <t>1 AIM9</t>
  </si>
  <si>
    <t>mid outer wing</t>
  </si>
  <si>
    <t>mid inner wing</t>
  </si>
  <si>
    <t>1 x 7 FFAR</t>
  </si>
  <si>
    <t>1 mk77 750</t>
  </si>
  <si>
    <t>1 mk77 500</t>
  </si>
  <si>
    <t>GPU2 gunpod</t>
  </si>
  <si>
    <t>1x7 / 1x19 hydra</t>
  </si>
  <si>
    <t>SUU11 gunpod</t>
  </si>
  <si>
    <t>1 mk82 snake</t>
  </si>
  <si>
    <t>1 CBU24</t>
  </si>
  <si>
    <t>HCAS</t>
  </si>
  <si>
    <t>LCAS</t>
  </si>
  <si>
    <t>body side</t>
  </si>
  <si>
    <t>2 AIM7</t>
  </si>
  <si>
    <t>aim7</t>
  </si>
  <si>
    <t>2 AIM9 /3 mk82 snake</t>
  </si>
  <si>
    <t>2 AGM45</t>
  </si>
  <si>
    <t>2 AIM9 /1 AGM12</t>
  </si>
  <si>
    <t>2 AIM9 /2x4 zuni FRAG</t>
  </si>
  <si>
    <t>2 AIM9 /2x4 zuni HE</t>
  </si>
  <si>
    <t>2 AIM9 /2x4 zuni AT</t>
  </si>
  <si>
    <t>2 AIM9 /3 AGM65</t>
  </si>
  <si>
    <t>max 18</t>
  </si>
  <si>
    <t>6 CBU75</t>
  </si>
  <si>
    <t>2 AIM9 /1 mk84</t>
  </si>
  <si>
    <t>2 AIM9 /1 GBU8</t>
  </si>
  <si>
    <t>1 AIM7 / 1 AGM45</t>
  </si>
  <si>
    <t>1 AIM7 / ECM pod</t>
  </si>
  <si>
    <t>Cannon</t>
  </si>
  <si>
    <t>1xNR30</t>
  </si>
  <si>
    <t>2xNR23</t>
  </si>
  <si>
    <t>FAB250</t>
  </si>
  <si>
    <t>FAB500</t>
  </si>
  <si>
    <t>Fuel</t>
  </si>
  <si>
    <t>PTB-400</t>
  </si>
  <si>
    <t>K13</t>
  </si>
  <si>
    <t>S5 57mm</t>
  </si>
  <si>
    <t>S13 130mm</t>
  </si>
  <si>
    <t>S24 HVAR</t>
  </si>
  <si>
    <t>S21 Ovod M HVAR</t>
  </si>
  <si>
    <t>OFAB-100-120 HE-Frag bomb</t>
  </si>
  <si>
    <t>ZB360 napalm</t>
  </si>
  <si>
    <t>1x UB16/ 32</t>
  </si>
  <si>
    <t>http://en.wikipedia.org/wiki/Mikoyan-Gurevich_MiG-21_variants</t>
  </si>
  <si>
    <t>ZB360</t>
  </si>
  <si>
    <t>UB32</t>
  </si>
  <si>
    <t>KAB500</t>
  </si>
  <si>
    <t>UB16</t>
  </si>
  <si>
    <t>http://www.mig-21.de/english/technicaldataarmament.htm</t>
  </si>
  <si>
    <t>rack possibilities?</t>
  </si>
  <si>
    <t>LGB</t>
  </si>
  <si>
    <t>KAB250</t>
  </si>
  <si>
    <t>A-3B Skywarrior</t>
  </si>
  <si>
    <t>5x5x15ft</t>
  </si>
  <si>
    <t>right of bay</t>
  </si>
  <si>
    <t>left of bay</t>
  </si>
  <si>
    <t>2 x mk84</t>
  </si>
  <si>
    <t>AT BMB</t>
  </si>
  <si>
    <t>3 x 1 Mk83</t>
  </si>
  <si>
    <t>front and rear sections only</t>
  </si>
  <si>
    <t>3 sections, front, centre , rear</t>
  </si>
  <si>
    <t>PROXIES</t>
  </si>
  <si>
    <t>http://en.wikipedia.org/wiki/Vought_F7U_Cutlass</t>
  </si>
  <si>
    <t>based on F7U quad M3</t>
  </si>
  <si>
    <t>Twin AN/M3L 20mm</t>
  </si>
  <si>
    <t>tail cannon</t>
  </si>
  <si>
    <t>proxies</t>
  </si>
  <si>
    <t>1,2,3,4</t>
  </si>
  <si>
    <t>1,2,3,4,5,6</t>
  </si>
  <si>
    <t>1,2,3,4,7,8,9,10</t>
  </si>
  <si>
    <t>needs 2 pylon blanks</t>
  </si>
  <si>
    <t>2 x 2 1600lb</t>
  </si>
  <si>
    <t>Mk1 AP (1600lb)</t>
  </si>
  <si>
    <t>3 x 2 Mk82</t>
  </si>
  <si>
    <t>1 to 12</t>
  </si>
  <si>
    <t>4x M39 20mm cannon</t>
  </si>
  <si>
    <t>450gal</t>
  </si>
  <si>
    <t>200gal</t>
  </si>
  <si>
    <t>275gal</t>
  </si>
  <si>
    <t>335gal</t>
  </si>
  <si>
    <t>http://www.joebaugher.com/usaf_fighters/f100_6.html</t>
  </si>
  <si>
    <t>http://www.f-100.org/hun008.shtml</t>
  </si>
  <si>
    <r>
      <t xml:space="preserve">ten 500-pound bombs, which required the use of triple </t>
    </r>
    <r>
      <rPr>
        <i/>
        <sz val="11"/>
        <color theme="1"/>
        <rFont val="Calibri"/>
        <family val="2"/>
        <scheme val="minor"/>
      </rPr>
      <t>ejector racks</t>
    </r>
    <r>
      <rPr>
        <sz val="11"/>
        <color theme="1"/>
        <rFont val="Calibri"/>
        <family val="2"/>
        <scheme val="minor"/>
      </rPr>
      <t>.</t>
    </r>
  </si>
  <si>
    <t>books.google.co.uk/books?isbn=161673258X</t>
  </si>
  <si>
    <t xml:space="preserve">Conventional bomb loads could include six 750-pound or four 1000-pound bombs. </t>
  </si>
  <si>
    <t>http://www.456fis.org/F-100.htm</t>
  </si>
  <si>
    <t>Later, F-100Fs carried AGM-45A Shrike anti-radiation missiles</t>
  </si>
  <si>
    <t>http://combatace.com/topic/18346-how-to-edit-loadouts-for-weapons-packs-bunyappak/page-5#entry82098</t>
  </si>
  <si>
    <t>2 AIM9B</t>
  </si>
  <si>
    <t>empty</t>
  </si>
  <si>
    <t>19x hydra</t>
  </si>
  <si>
    <t>3x CBU24</t>
  </si>
  <si>
    <t>1x AGM12</t>
  </si>
  <si>
    <t>3x mk82</t>
  </si>
  <si>
    <t>1x CBU24</t>
  </si>
  <si>
    <t>1x Mk770</t>
  </si>
  <si>
    <t>3x Mk82</t>
  </si>
  <si>
    <t>1x Mk83</t>
  </si>
  <si>
    <t>1x Mk81</t>
  </si>
  <si>
    <t>3x Mk81</t>
  </si>
  <si>
    <t>1x AGM45</t>
  </si>
  <si>
    <t>F-100D Super Sabre</t>
  </si>
  <si>
    <t>Armament :</t>
  </si>
  <si>
    <t>- Four M-39 20mm cannon plus over 7,000 lbs of weapons including nuclear or</t>
  </si>
  <si>
    <t>conventional bombs, rockets, and/or missiles, ie.:</t>
  </si>
  <si>
    <t>-4 Sidewinder AIM-9B/E(GAR-8) air-to-air missiles (On exhibit at Wings Museum)</t>
  </si>
  <si>
    <t>-2 Bullpup GAM-83 air-to-ground missiles</t>
  </si>
  <si>
    <t>-4 M-117 750lb. gravity bombs (On exhibit at Wings Museum)</t>
  </si>
  <si>
    <t>-4 Mk-82 500lb. gravity bombs (On exhibit at Wings Museum)</t>
  </si>
  <si>
    <t>-8 CBU-24/B, -29/B cluster bomb dispensers</t>
  </si>
  <si>
    <t>-8 SUU-21/A bomb dispensers</t>
  </si>
  <si>
    <t>-8 2.75 "Mighty Mouse" FAA rocket launchers, unguided</t>
  </si>
  <si>
    <t>-4 TDU/11B 5-inch HVA rocket, non-explosive</t>
  </si>
  <si>
    <t>-1 Mk-28 Thermonuclear bomb with drag-chute (drogue). (on exhibit at Wings)</t>
  </si>
  <si>
    <t>aim9B</t>
  </si>
  <si>
    <t>4x zuni AT</t>
  </si>
  <si>
    <t>4 Zuni FRAG</t>
  </si>
  <si>
    <t>Colt 20mm x 4</t>
  </si>
  <si>
    <t>inner wing 7</t>
  </si>
  <si>
    <t>body 8</t>
  </si>
  <si>
    <t>inner wing 9</t>
  </si>
  <si>
    <t>8000lbs on 15 hardpoints</t>
  </si>
  <si>
    <t>http://en.wikipedia.org/wiki/Douglas_A-1_Skyraider#Specifications_.28A-1H_Skyraider.29</t>
  </si>
  <si>
    <t>http://www.warbirdheritagefoundation.org/WHF_AC_A1_9_Arms.html</t>
  </si>
  <si>
    <t>http://www.militaryfactory.com/aircraft/detail.asp?aircraft_id=144</t>
  </si>
  <si>
    <t>12 x Rockets underwing</t>
  </si>
  <si>
    <t>Up to 7,000 pounds of external ordnance including conventional drop bombs, torpedoes, machine gun pods, cannon pods and mine dispensers.</t>
  </si>
  <si>
    <t>http://a-1combatjournal.com/facts.html</t>
  </si>
  <si>
    <t>CSAR</t>
  </si>
  <si>
    <t>The ordnance carried for a search and rescue (SAR) mission was: 720 rounds of 20 mm for the M-3 cannons, 1,500 rounds of 7.62 ammo for the SUU-11 minigun, 4 x CBU-25 canisters with high explosive bomblets, 2 x CBU-22 canisters with smoke bomblets, 2 x AN-M47 white phosphorus smoke bombs, 2 x LAU-3 pods with 19 HE (high explosive) rockets each, 2 x LAU-59/68 pods with 7 WP (white phosphorus) marking rockets each.</t>
  </si>
  <si>
    <t>19 FFAR</t>
  </si>
  <si>
    <t>7 WP FFAR</t>
  </si>
  <si>
    <t>M47 WP</t>
  </si>
  <si>
    <t>SUU11 minigun</t>
  </si>
  <si>
    <t>M1A frag CBU</t>
  </si>
  <si>
    <t>7 FFAR</t>
  </si>
  <si>
    <t>CMU</t>
  </si>
  <si>
    <t>mk82 snk</t>
  </si>
  <si>
    <t>mk770</t>
  </si>
  <si>
    <t>CBU24</t>
  </si>
  <si>
    <t>CBU32</t>
  </si>
  <si>
    <t>CBU75</t>
  </si>
  <si>
    <t>CBU32A</t>
  </si>
  <si>
    <t>CBU32B</t>
  </si>
  <si>
    <t>http://simhq.net/forum/ubbthreads.php/topics/571149/Re_A_1_Ordnance_question_for_y.html</t>
  </si>
  <si>
    <t>Rocket Pods: LAU-59 and LAU 68</t>
  </si>
  <si>
    <t>SUU-14 became a CBU-14/22/25</t>
  </si>
  <si>
    <t>6 CBU22 WP</t>
  </si>
  <si>
    <t>6 CBU14A FRAG</t>
  </si>
  <si>
    <t>7 FFAR WP</t>
  </si>
  <si>
    <t>6 CBU25 HE</t>
  </si>
  <si>
    <t>M1A frag CBU, M47 WP bomb, SUU11 minigun, CBU-14/22/25 in SUU14 triangular dispenser</t>
  </si>
  <si>
    <t>SUU-14 6x CBU22/25/14</t>
  </si>
  <si>
    <t>Mk770</t>
  </si>
  <si>
    <t>http://www.designation-systems.net/usmilav/asetds/u-b.html#_BLU17</t>
  </si>
  <si>
    <t>http://www.designation-systems.net/usmilav/asetds/u-b.html#_BLU24</t>
  </si>
  <si>
    <t>CBU-25 used the BLU-24B HE bomblets (HE) 132 in 6 tubes = 22 per tube</t>
  </si>
  <si>
    <t>CBU-22 used the BLU-17Bs WP, 72 in 6 tubes or 12 per tube (WP)</t>
  </si>
  <si>
    <t>CBU-14s used BLU-3B bomblets (FRAG), assume 12 per tube</t>
  </si>
  <si>
    <t xml:space="preserve">mk82 </t>
  </si>
  <si>
    <t>3x mk77</t>
  </si>
  <si>
    <t>3x Mk82 snk</t>
  </si>
  <si>
    <t>1x Mk82 snk</t>
  </si>
  <si>
    <t>1x Mk84</t>
  </si>
  <si>
    <t>1x CBU75</t>
  </si>
  <si>
    <t>http://www.alternatewars.com/SAC/A-1H_and_J_Skyraider_SAC_-_1_July_1967.pdf</t>
  </si>
  <si>
    <t>AGM12</t>
  </si>
  <si>
    <t>70mm LAU32 7x</t>
  </si>
  <si>
    <t>70mm LAU3 19x</t>
  </si>
  <si>
    <t>125mm LAU10 4x</t>
  </si>
  <si>
    <t>HVAR AT</t>
  </si>
  <si>
    <t>CHICO</t>
  </si>
  <si>
    <t>Suu23/GAU4 (1200rnds)</t>
  </si>
  <si>
    <t>2 CBU75 Sadeye</t>
  </si>
  <si>
    <t>1 AIM7/ ECM pod</t>
  </si>
  <si>
    <t>NAVY</t>
  </si>
  <si>
    <t>2 AIM9 /2x4 zuni FRAG/ 1x19 FFAR</t>
  </si>
  <si>
    <t>2 AIM9</t>
  </si>
  <si>
    <t>1x19 FFAR</t>
  </si>
  <si>
    <t>2 AIM9 / 3 mk82 snake</t>
  </si>
  <si>
    <t>1 AGM45/ ECM pod</t>
  </si>
  <si>
    <t>3x19</t>
  </si>
  <si>
    <t>3x4</t>
  </si>
  <si>
    <t>mk770 (mk79)/ BLU1B</t>
  </si>
  <si>
    <t>SUU23 (780kgs)</t>
  </si>
  <si>
    <t>370/600/370lbs</t>
  </si>
  <si>
    <t>CAP NAVY</t>
  </si>
  <si>
    <t>AIM7</t>
  </si>
  <si>
    <t>4 mk77 500</t>
  </si>
  <si>
    <t>EHCAS</t>
  </si>
  <si>
    <t>2 mk77 750</t>
  </si>
  <si>
    <t>AT</t>
  </si>
  <si>
    <t>3x4 zuni AT</t>
  </si>
  <si>
    <t>3 mk20 cbu</t>
  </si>
  <si>
    <t>3x mk20 cbu</t>
  </si>
  <si>
    <t>AGM45</t>
  </si>
  <si>
    <t>2 AIM9 / AGM45</t>
  </si>
  <si>
    <t>Suu23/GAU4</t>
  </si>
  <si>
    <t>2 mk20 cbu</t>
  </si>
  <si>
    <t>SEAD NAVY</t>
  </si>
  <si>
    <t>2 AIM9 / 2 mk20 cbu</t>
  </si>
  <si>
    <t>1x19 FFAR FL</t>
  </si>
  <si>
    <t>1x19 FFAR HE</t>
  </si>
  <si>
    <t>3x19 FFAR HE10</t>
  </si>
  <si>
    <t>3x19 FFAR HE17</t>
  </si>
  <si>
    <t>2 AIM9 / 3x 7 FFAR HE10</t>
  </si>
  <si>
    <t>2 AIM9 / 1x 7 FFAR WP</t>
  </si>
  <si>
    <t>2 AIM9 / 1x 7 FFAR HE17</t>
  </si>
  <si>
    <t>UCAS</t>
  </si>
  <si>
    <t>2 AIM9 / 3x4 zuni AT</t>
  </si>
  <si>
    <t>Suu23</t>
  </si>
  <si>
    <t>3 mk82 dc</t>
  </si>
  <si>
    <t>9 dc 4 1000</t>
  </si>
  <si>
    <t>18 se</t>
  </si>
  <si>
    <t>12 500 3 1000</t>
  </si>
  <si>
    <t>4 2000</t>
  </si>
  <si>
    <t>mk82 dc</t>
  </si>
  <si>
    <t>m117 750lb</t>
  </si>
  <si>
    <t>2 AIM9 /3 m117</t>
  </si>
  <si>
    <t>3 m117</t>
  </si>
  <si>
    <t>12 m117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</si>
</sst>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Fill="1" applyBorder="1"/>
    <xf numFmtId="0" fontId="1" fillId="0" borderId="0" xfId="0" applyFont="1"/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/>
    <xf numFmtId="17" fontId="0" fillId="0" borderId="0" xfId="0" applyNumberFormat="1"/>
    <xf numFmtId="0" fontId="5" fillId="0" borderId="0" xfId="0" applyFont="1"/>
    <xf numFmtId="0" fontId="6" fillId="0" borderId="0" xfId="0" applyFont="1"/>
    <xf numFmtId="1" fontId="0" fillId="2" borderId="1" xfId="0" applyNumberFormat="1" applyFill="1" applyBorder="1" applyAlignment="1">
      <alignment horizontal="center" vertical="center"/>
    </xf>
    <xf numFmtId="1" fontId="0" fillId="0" borderId="0" xfId="0" applyNumberFormat="1"/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g"/><Relationship Id="rId1" Type="http://schemas.openxmlformats.org/officeDocument/2006/relationships/image" Target="../media/image16.jpg"/><Relationship Id="rId6" Type="http://schemas.openxmlformats.org/officeDocument/2006/relationships/image" Target="../media/image21.jp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image" Target="../media/image25.jpg"/><Relationship Id="rId1" Type="http://schemas.openxmlformats.org/officeDocument/2006/relationships/image" Target="../media/image24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2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0</xdr:rowOff>
        </xdr:from>
        <xdr:to>
          <xdr:col>6</xdr:col>
          <xdr:colOff>28575</xdr:colOff>
          <xdr:row>11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7</xdr:col>
      <xdr:colOff>19050</xdr:colOff>
      <xdr:row>1</xdr:row>
      <xdr:rowOff>0</xdr:rowOff>
    </xdr:from>
    <xdr:to>
      <xdr:col>22</xdr:col>
      <xdr:colOff>47265</xdr:colOff>
      <xdr:row>30</xdr:row>
      <xdr:rowOff>21851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190500"/>
          <a:ext cx="9172215" cy="7775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78441</xdr:rowOff>
    </xdr:from>
    <xdr:to>
      <xdr:col>7</xdr:col>
      <xdr:colOff>478290</xdr:colOff>
      <xdr:row>92</xdr:row>
      <xdr:rowOff>40341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23912"/>
          <a:ext cx="8008643" cy="7772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22</xdr:col>
      <xdr:colOff>176306</xdr:colOff>
      <xdr:row>76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0824" y="9278471"/>
          <a:ext cx="6832600" cy="7581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213630</xdr:colOff>
      <xdr:row>0</xdr:row>
      <xdr:rowOff>0</xdr:rowOff>
    </xdr:from>
    <xdr:to>
      <xdr:col>4</xdr:col>
      <xdr:colOff>1317342</xdr:colOff>
      <xdr:row>12</xdr:row>
      <xdr:rowOff>44824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630" y="0"/>
          <a:ext cx="7625536" cy="2330824"/>
        </a:xfrm>
        <a:prstGeom prst="rect">
          <a:avLst/>
        </a:prstGeom>
      </xdr:spPr>
    </xdr:pic>
    <xdr:clientData/>
  </xdr:twoCellAnchor>
  <xdr:twoCellAnchor editAs="oneCell">
    <xdr:from>
      <xdr:col>6</xdr:col>
      <xdr:colOff>347382</xdr:colOff>
      <xdr:row>4</xdr:row>
      <xdr:rowOff>78441</xdr:rowOff>
    </xdr:from>
    <xdr:to>
      <xdr:col>19</xdr:col>
      <xdr:colOff>253253</xdr:colOff>
      <xdr:row>29</xdr:row>
      <xdr:rowOff>97688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5941" y="840441"/>
          <a:ext cx="7772400" cy="778412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24</xdr:col>
      <xdr:colOff>376518</xdr:colOff>
      <xdr:row>60</xdr:row>
      <xdr:rowOff>46853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794" y="9547412"/>
          <a:ext cx="10058400" cy="5380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23</xdr:row>
      <xdr:rowOff>0</xdr:rowOff>
    </xdr:from>
    <xdr:to>
      <xdr:col>19</xdr:col>
      <xdr:colOff>146424</xdr:colOff>
      <xdr:row>33</xdr:row>
      <xdr:rowOff>342153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2618" y="4426324"/>
          <a:ext cx="6197600" cy="4432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1030941</xdr:colOff>
      <xdr:row>0</xdr:row>
      <xdr:rowOff>0</xdr:rowOff>
    </xdr:from>
    <xdr:to>
      <xdr:col>8</xdr:col>
      <xdr:colOff>291353</xdr:colOff>
      <xdr:row>21</xdr:row>
      <xdr:rowOff>145130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41" y="0"/>
          <a:ext cx="9737912" cy="4145630"/>
        </a:xfrm>
        <a:prstGeom prst="rect">
          <a:avLst/>
        </a:prstGeom>
      </xdr:spPr>
    </xdr:pic>
    <xdr:clientData/>
  </xdr:twoCellAnchor>
  <xdr:twoCellAnchor editAs="oneCell">
    <xdr:from>
      <xdr:col>12</xdr:col>
      <xdr:colOff>168087</xdr:colOff>
      <xdr:row>34</xdr:row>
      <xdr:rowOff>380999</xdr:rowOff>
    </xdr:from>
    <xdr:to>
      <xdr:col>27</xdr:col>
      <xdr:colOff>327166</xdr:colOff>
      <xdr:row>70</xdr:row>
      <xdr:rowOff>11206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6058" y="9345705"/>
          <a:ext cx="9235843" cy="70036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818029</xdr:colOff>
      <xdr:row>2</xdr:row>
      <xdr:rowOff>78441</xdr:rowOff>
    </xdr:from>
    <xdr:to>
      <xdr:col>15</xdr:col>
      <xdr:colOff>974912</xdr:colOff>
      <xdr:row>21</xdr:row>
      <xdr:rowOff>100853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29" y="459441"/>
          <a:ext cx="19800795" cy="3653118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672352</xdr:colOff>
      <xdr:row>76</xdr:row>
      <xdr:rowOff>185072</xdr:rowOff>
    </xdr:from>
    <xdr:to>
      <xdr:col>9</xdr:col>
      <xdr:colOff>728381</xdr:colOff>
      <xdr:row>155</xdr:row>
      <xdr:rowOff>54656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2" y="16848219"/>
          <a:ext cx="11822205" cy="14919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1008529</xdr:colOff>
      <xdr:row>22</xdr:row>
      <xdr:rowOff>17017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74941" cy="4208017"/>
        </a:xfrm>
        <a:prstGeom prst="rect">
          <a:avLst/>
        </a:prstGeom>
      </xdr:spPr>
    </xdr:pic>
    <xdr:clientData/>
  </xdr:twoCellAnchor>
  <xdr:twoCellAnchor editAs="oneCell">
    <xdr:from>
      <xdr:col>8</xdr:col>
      <xdr:colOff>246530</xdr:colOff>
      <xdr:row>22</xdr:row>
      <xdr:rowOff>100853</xdr:rowOff>
    </xdr:from>
    <xdr:to>
      <xdr:col>25</xdr:col>
      <xdr:colOff>17930</xdr:colOff>
      <xdr:row>32</xdr:row>
      <xdr:rowOff>53104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118" y="4291853"/>
          <a:ext cx="10058400" cy="38294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23</xdr:col>
      <xdr:colOff>303306</xdr:colOff>
      <xdr:row>65</xdr:row>
      <xdr:rowOff>30629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059" y="9412941"/>
          <a:ext cx="6959600" cy="6261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560294</xdr:colOff>
      <xdr:row>0</xdr:row>
      <xdr:rowOff>0</xdr:rowOff>
    </xdr:from>
    <xdr:to>
      <xdr:col>6</xdr:col>
      <xdr:colOff>7843</xdr:colOff>
      <xdr:row>14</xdr:row>
      <xdr:rowOff>110900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0"/>
          <a:ext cx="9188823" cy="2777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25</xdr:col>
      <xdr:colOff>359335</xdr:colOff>
      <xdr:row>39</xdr:row>
      <xdr:rowOff>5976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5382" y="2857500"/>
          <a:ext cx="9436100" cy="576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448236</xdr:colOff>
      <xdr:row>44</xdr:row>
      <xdr:rowOff>78441</xdr:rowOff>
    </xdr:from>
    <xdr:to>
      <xdr:col>20</xdr:col>
      <xdr:colOff>147918</xdr:colOff>
      <xdr:row>84</xdr:row>
      <xdr:rowOff>78441</xdr:rowOff>
    </xdr:to>
    <xdr:pic>
      <xdr:nvPicPr>
        <xdr:cNvPr id="7" name="Picture 6" descr="http://i22.photobucket.com/albums/b309/berny13/F4Chart1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3618" y="8998323"/>
          <a:ext cx="5750858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88</xdr:row>
      <xdr:rowOff>0</xdr:rowOff>
    </xdr:from>
    <xdr:to>
      <xdr:col>20</xdr:col>
      <xdr:colOff>447676</xdr:colOff>
      <xdr:row>128</xdr:row>
      <xdr:rowOff>0</xdr:rowOff>
    </xdr:to>
    <xdr:pic>
      <xdr:nvPicPr>
        <xdr:cNvPr id="8" name="Picture 7" descr="http://i22.photobucket.com/albums/b309/berny13/F4Chart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17278350"/>
          <a:ext cx="5934075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130</xdr:row>
      <xdr:rowOff>0</xdr:rowOff>
    </xdr:from>
    <xdr:to>
      <xdr:col>21</xdr:col>
      <xdr:colOff>495299</xdr:colOff>
      <xdr:row>170</xdr:row>
      <xdr:rowOff>0</xdr:rowOff>
    </xdr:to>
    <xdr:pic>
      <xdr:nvPicPr>
        <xdr:cNvPr id="9" name="Picture 8" descr="http://i22.photobucket.com/albums/b309/berny13/F4Chart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25279350"/>
          <a:ext cx="5981700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728383</xdr:colOff>
      <xdr:row>66</xdr:row>
      <xdr:rowOff>145677</xdr:rowOff>
    </xdr:from>
    <xdr:to>
      <xdr:col>6</xdr:col>
      <xdr:colOff>387182</xdr:colOff>
      <xdr:row>96</xdr:row>
      <xdr:rowOff>33618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3256559"/>
          <a:ext cx="9400073" cy="5602941"/>
        </a:xfrm>
        <a:prstGeom prst="rect">
          <a:avLst/>
        </a:prstGeom>
      </xdr:spPr>
    </xdr:pic>
    <xdr:clientData/>
  </xdr:twoCellAnchor>
  <xdr:oneCellAnchor>
    <xdr:from>
      <xdr:col>0</xdr:col>
      <xdr:colOff>560294</xdr:colOff>
      <xdr:row>176</xdr:row>
      <xdr:rowOff>0</xdr:rowOff>
    </xdr:from>
    <xdr:ext cx="9188823" cy="277790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0"/>
          <a:ext cx="9188823" cy="27779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0</xdr:row>
      <xdr:rowOff>0</xdr:rowOff>
    </xdr:from>
    <xdr:to>
      <xdr:col>6</xdr:col>
      <xdr:colOff>333375</xdr:colOff>
      <xdr:row>14</xdr:row>
      <xdr:rowOff>178969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0"/>
          <a:ext cx="5724525" cy="2845969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542925</xdr:colOff>
      <xdr:row>33</xdr:row>
      <xdr:rowOff>47625</xdr:rowOff>
    </xdr:from>
    <xdr:to>
      <xdr:col>18</xdr:col>
      <xdr:colOff>530225</xdr:colOff>
      <xdr:row>59</xdr:row>
      <xdr:rowOff>22225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6924675"/>
          <a:ext cx="6692900" cy="492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22</xdr:row>
      <xdr:rowOff>0</xdr:rowOff>
    </xdr:from>
    <xdr:to>
      <xdr:col>28</xdr:col>
      <xdr:colOff>304800</xdr:colOff>
      <xdr:row>29</xdr:row>
      <xdr:rowOff>82942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4238625"/>
          <a:ext cx="10058400" cy="1921267"/>
        </a:xfrm>
        <a:prstGeom prst="rect">
          <a:avLst/>
        </a:prstGeom>
      </xdr:spPr>
    </xdr:pic>
    <xdr:clientData/>
  </xdr:twoCellAnchor>
  <xdr:twoCellAnchor editAs="oneCell">
    <xdr:from>
      <xdr:col>0</xdr:col>
      <xdr:colOff>838199</xdr:colOff>
      <xdr:row>4</xdr:row>
      <xdr:rowOff>19049</xdr:rowOff>
    </xdr:from>
    <xdr:to>
      <xdr:col>7</xdr:col>
      <xdr:colOff>1295399</xdr:colOff>
      <xdr:row>19</xdr:row>
      <xdr:rowOff>123824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99" y="781049"/>
          <a:ext cx="8886825" cy="29622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22</xdr:col>
      <xdr:colOff>254000</xdr:colOff>
      <xdr:row>59</xdr:row>
      <xdr:rowOff>127000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6877050"/>
          <a:ext cx="6350000" cy="5346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19050</xdr:rowOff>
    </xdr:from>
    <xdr:to>
      <xdr:col>4</xdr:col>
      <xdr:colOff>973758</xdr:colOff>
      <xdr:row>14</xdr:row>
      <xdr:rowOff>47625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52550"/>
          <a:ext cx="5526708" cy="25050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9525</xdr:rowOff>
    </xdr:from>
    <xdr:to>
      <xdr:col>21</xdr:col>
      <xdr:colOff>469900</xdr:colOff>
      <xdr:row>15</xdr:row>
      <xdr:rowOff>34925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90525"/>
          <a:ext cx="9004300" cy="25019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16</xdr:col>
      <xdr:colOff>419100</xdr:colOff>
      <xdr:row>69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6000750"/>
          <a:ext cx="1003935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456fis.org/F-100.htm" TargetMode="External"/><Relationship Id="rId2" Type="http://schemas.openxmlformats.org/officeDocument/2006/relationships/hyperlink" Target="http://www.joebaugher.com/usaf_fighters/f100_6.html" TargetMode="External"/><Relationship Id="rId1" Type="http://schemas.openxmlformats.org/officeDocument/2006/relationships/hyperlink" Target="http://www.f-100.org/hun008.shtml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combatace.com/topic/18346-how-to-edit-loadouts-for-weapons-packs-bunyappak/page-5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lternatewars.com/SAC/A-1H_and_J_Skyraider_SAC_-_1_July_1967.pdf" TargetMode="External"/><Relationship Id="rId3" Type="http://schemas.openxmlformats.org/officeDocument/2006/relationships/hyperlink" Target="http://www.militaryfactory.com/aircraft/detail.asp?aircraft_id=144" TargetMode="External"/><Relationship Id="rId7" Type="http://schemas.openxmlformats.org/officeDocument/2006/relationships/hyperlink" Target="http://www.designation-systems.net/usmilav/asetds/u-b.html" TargetMode="External"/><Relationship Id="rId2" Type="http://schemas.openxmlformats.org/officeDocument/2006/relationships/hyperlink" Target="http://www.warbirdheritagefoundation.org/WHF_AC_A1_9_Arms.html" TargetMode="External"/><Relationship Id="rId1" Type="http://schemas.openxmlformats.org/officeDocument/2006/relationships/hyperlink" Target="http://en.wikipedia.org/wiki/Douglas_A-1_Skyraider" TargetMode="External"/><Relationship Id="rId6" Type="http://schemas.openxmlformats.org/officeDocument/2006/relationships/hyperlink" Target="http://www.designation-systems.net/usmilav/asetds/u-b.html" TargetMode="External"/><Relationship Id="rId5" Type="http://schemas.openxmlformats.org/officeDocument/2006/relationships/hyperlink" Target="http://simhq.net/forum/ubbthreads.php/topics/571149/Re_A_1_Ordnance_question_for_y.html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://a-1combatjournal.com/facts.html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mig-21.de/english/technicaldataarmament.htm" TargetMode="External"/><Relationship Id="rId1" Type="http://schemas.openxmlformats.org/officeDocument/2006/relationships/hyperlink" Target="http://en.wikipedia.org/wiki/Mikoyan-Gurevich_MiG-21_variants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Vought_F7U_Cutlas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4:F48"/>
  <sheetViews>
    <sheetView topLeftCell="A13" zoomScaleNormal="100" workbookViewId="0"/>
  </sheetViews>
  <sheetFormatPr defaultRowHeight="15" x14ac:dyDescent="0.25"/>
  <cols>
    <col min="1" max="1" width="16.28515625" bestFit="1" customWidth="1"/>
    <col min="2" max="2" width="15.140625" style="1" customWidth="1"/>
    <col min="3" max="3" width="18.85546875" style="1" customWidth="1"/>
    <col min="4" max="4" width="18.42578125" style="1" customWidth="1"/>
    <col min="5" max="5" width="18" style="1" customWidth="1"/>
    <col min="6" max="6" width="17.140625" style="1" customWidth="1"/>
  </cols>
  <sheetData>
    <row r="14" spans="1:6" ht="18.75" x14ac:dyDescent="0.3">
      <c r="A14" s="6" t="s">
        <v>4</v>
      </c>
      <c r="B14" s="7" t="s">
        <v>0</v>
      </c>
      <c r="C14" s="7" t="s">
        <v>1</v>
      </c>
      <c r="D14" s="7" t="s">
        <v>3</v>
      </c>
      <c r="E14" s="7" t="s">
        <v>1</v>
      </c>
      <c r="F14" s="7" t="s">
        <v>0</v>
      </c>
    </row>
    <row r="15" spans="1:6" ht="18.75" x14ac:dyDescent="0.3">
      <c r="A15" s="6" t="s">
        <v>2</v>
      </c>
      <c r="B15" s="7">
        <v>500</v>
      </c>
      <c r="C15" s="7">
        <v>1200</v>
      </c>
      <c r="D15" s="7">
        <v>3575</v>
      </c>
      <c r="E15" s="7">
        <v>1200</v>
      </c>
      <c r="F15" s="7">
        <v>500</v>
      </c>
    </row>
    <row r="16" spans="1:6" ht="21" x14ac:dyDescent="0.35">
      <c r="A16" s="8" t="s">
        <v>5</v>
      </c>
      <c r="B16" s="4"/>
      <c r="C16" s="4"/>
      <c r="D16" s="4"/>
      <c r="E16" s="4"/>
      <c r="F16" s="4"/>
    </row>
    <row r="17" spans="1:6" ht="35.25" customHeight="1" x14ac:dyDescent="0.35">
      <c r="A17" s="8" t="s">
        <v>6</v>
      </c>
      <c r="B17" s="5" t="s">
        <v>36</v>
      </c>
      <c r="C17" s="5" t="s">
        <v>34</v>
      </c>
      <c r="D17" s="5" t="s">
        <v>35</v>
      </c>
      <c r="E17" s="5" t="str">
        <f>C17</f>
        <v>1 Aim9</v>
      </c>
      <c r="F17" s="5" t="str">
        <f>B17</f>
        <v>7 hydra</v>
      </c>
    </row>
    <row r="18" spans="1:6" ht="35.25" customHeight="1" x14ac:dyDescent="0.35">
      <c r="A18" s="8" t="s">
        <v>7</v>
      </c>
      <c r="B18" s="5" t="s">
        <v>46</v>
      </c>
      <c r="C18" s="5" t="s">
        <v>47</v>
      </c>
      <c r="D18" s="5" t="s">
        <v>54</v>
      </c>
      <c r="E18" s="5" t="str">
        <f t="shared" ref="E18:E24" si="0">C18</f>
        <v>2x 19 hydra</v>
      </c>
      <c r="F18" s="5" t="str">
        <f t="shared" ref="F18:F24" si="1">B18</f>
        <v>1 mk77</v>
      </c>
    </row>
    <row r="19" spans="1:6" ht="35.25" customHeight="1" x14ac:dyDescent="0.35">
      <c r="A19" s="8" t="s">
        <v>8</v>
      </c>
      <c r="B19" s="5" t="s">
        <v>40</v>
      </c>
      <c r="C19" s="5" t="s">
        <v>39</v>
      </c>
      <c r="D19" s="5" t="s">
        <v>35</v>
      </c>
      <c r="E19" s="5" t="str">
        <f t="shared" si="0"/>
        <v>1 agm12</v>
      </c>
      <c r="F19" s="5" t="str">
        <f t="shared" si="1"/>
        <v>1 agm45</v>
      </c>
    </row>
    <row r="20" spans="1:6" ht="35.25" customHeight="1" x14ac:dyDescent="0.35">
      <c r="A20" s="8" t="s">
        <v>9</v>
      </c>
      <c r="B20" s="5" t="s">
        <v>37</v>
      </c>
      <c r="C20" s="5" t="s">
        <v>45</v>
      </c>
      <c r="D20" s="5" t="s">
        <v>38</v>
      </c>
      <c r="E20" s="5" t="str">
        <f t="shared" si="0"/>
        <v>6 mk81</v>
      </c>
      <c r="F20" s="5" t="str">
        <f t="shared" si="1"/>
        <v>19 hydra</v>
      </c>
    </row>
    <row r="21" spans="1:6" ht="35.25" customHeight="1" x14ac:dyDescent="0.35">
      <c r="A21" s="8" t="s">
        <v>10</v>
      </c>
      <c r="B21" s="5" t="s">
        <v>43</v>
      </c>
      <c r="C21" s="5" t="s">
        <v>42</v>
      </c>
      <c r="D21" s="5" t="s">
        <v>44</v>
      </c>
      <c r="E21" s="5" t="str">
        <f t="shared" si="0"/>
        <v>3 mk82</v>
      </c>
      <c r="F21" s="5" t="str">
        <f t="shared" si="1"/>
        <v>1 mk82</v>
      </c>
    </row>
    <row r="22" spans="1:6" ht="35.25" customHeight="1" x14ac:dyDescent="0.35">
      <c r="A22" s="8" t="s">
        <v>48</v>
      </c>
      <c r="B22" s="5" t="s">
        <v>37</v>
      </c>
      <c r="C22" s="5" t="s">
        <v>45</v>
      </c>
      <c r="D22" s="5" t="s">
        <v>41</v>
      </c>
      <c r="E22" s="5" t="str">
        <f t="shared" si="0"/>
        <v>6 mk81</v>
      </c>
      <c r="F22" s="5" t="str">
        <f t="shared" si="1"/>
        <v>19 hydra</v>
      </c>
    </row>
    <row r="23" spans="1:6" ht="35.25" customHeight="1" x14ac:dyDescent="0.35">
      <c r="A23" s="8" t="s">
        <v>49</v>
      </c>
      <c r="B23" s="5" t="s">
        <v>53</v>
      </c>
      <c r="C23" s="5" t="s">
        <v>47</v>
      </c>
      <c r="D23" s="5" t="s">
        <v>52</v>
      </c>
      <c r="E23" s="5" t="str">
        <f t="shared" si="0"/>
        <v>2x 19 hydra</v>
      </c>
      <c r="F23" s="5" t="str">
        <f t="shared" si="1"/>
        <v>1 mk20</v>
      </c>
    </row>
    <row r="24" spans="1:6" ht="35.25" customHeight="1" x14ac:dyDescent="0.35">
      <c r="A24" s="8" t="s">
        <v>11</v>
      </c>
      <c r="B24" s="5" t="s">
        <v>40</v>
      </c>
      <c r="C24" s="5" t="s">
        <v>40</v>
      </c>
      <c r="D24" s="5" t="s">
        <v>35</v>
      </c>
      <c r="E24" s="5" t="str">
        <f t="shared" si="0"/>
        <v>1 agm45</v>
      </c>
      <c r="F24" s="5" t="str">
        <f t="shared" si="1"/>
        <v>1 agm45</v>
      </c>
    </row>
    <row r="27" spans="1:6" x14ac:dyDescent="0.25">
      <c r="A27" s="2" t="s">
        <v>12</v>
      </c>
    </row>
    <row r="29" spans="1:6" x14ac:dyDescent="0.25">
      <c r="A29" s="3" t="s">
        <v>13</v>
      </c>
    </row>
    <row r="30" spans="1:6" x14ac:dyDescent="0.25">
      <c r="A30" t="s">
        <v>23</v>
      </c>
      <c r="B30" s="1">
        <v>1</v>
      </c>
      <c r="C30" s="1">
        <v>6</v>
      </c>
      <c r="D30" s="1">
        <v>6</v>
      </c>
      <c r="E30" s="1">
        <v>6</v>
      </c>
      <c r="F30" s="1">
        <v>1</v>
      </c>
    </row>
    <row r="31" spans="1:6" x14ac:dyDescent="0.25">
      <c r="A31" t="s">
        <v>24</v>
      </c>
      <c r="B31" s="1">
        <v>1</v>
      </c>
      <c r="C31" s="1">
        <v>3</v>
      </c>
      <c r="D31" s="1">
        <v>6</v>
      </c>
      <c r="E31" s="1">
        <v>3</v>
      </c>
      <c r="F31" s="1">
        <v>1</v>
      </c>
    </row>
    <row r="32" spans="1:6" x14ac:dyDescent="0.25">
      <c r="A32" t="s">
        <v>27</v>
      </c>
      <c r="C32" s="1">
        <v>1</v>
      </c>
      <c r="D32" s="1">
        <v>3</v>
      </c>
      <c r="E32" s="1">
        <v>1</v>
      </c>
    </row>
    <row r="33" spans="1:6" x14ac:dyDescent="0.25">
      <c r="A33" t="s">
        <v>28</v>
      </c>
      <c r="D33" s="1">
        <v>1</v>
      </c>
    </row>
    <row r="34" spans="1:6" x14ac:dyDescent="0.25">
      <c r="A34" t="s">
        <v>25</v>
      </c>
      <c r="B34" s="1">
        <v>1</v>
      </c>
      <c r="C34" s="1">
        <v>3</v>
      </c>
      <c r="D34" s="1">
        <v>4</v>
      </c>
      <c r="E34" s="1">
        <v>3</v>
      </c>
      <c r="F34" s="1">
        <v>1</v>
      </c>
    </row>
    <row r="35" spans="1:6" x14ac:dyDescent="0.25">
      <c r="A35" t="s">
        <v>26</v>
      </c>
      <c r="C35" s="1">
        <v>1</v>
      </c>
      <c r="D35" s="1">
        <v>1</v>
      </c>
      <c r="E35" s="1">
        <v>1</v>
      </c>
    </row>
    <row r="36" spans="1:6" x14ac:dyDescent="0.25">
      <c r="A36" t="s">
        <v>50</v>
      </c>
      <c r="C36" s="1">
        <v>2</v>
      </c>
      <c r="D36" s="1">
        <v>3</v>
      </c>
      <c r="E36" s="1">
        <v>2</v>
      </c>
    </row>
    <row r="37" spans="1:6" x14ac:dyDescent="0.25">
      <c r="A37" t="s">
        <v>51</v>
      </c>
      <c r="B37" s="1">
        <v>1</v>
      </c>
      <c r="C37" s="1">
        <v>2</v>
      </c>
      <c r="D37" s="1">
        <v>3</v>
      </c>
      <c r="E37" s="1">
        <v>2</v>
      </c>
      <c r="F37" s="1">
        <v>1</v>
      </c>
    </row>
    <row r="39" spans="1:6" x14ac:dyDescent="0.25">
      <c r="A39" s="3" t="s">
        <v>14</v>
      </c>
    </row>
    <row r="40" spans="1:6" x14ac:dyDescent="0.25">
      <c r="A40" t="s">
        <v>15</v>
      </c>
      <c r="B40" s="1" t="s">
        <v>17</v>
      </c>
      <c r="C40" s="1" t="s">
        <v>18</v>
      </c>
      <c r="D40" s="1" t="s">
        <v>21</v>
      </c>
      <c r="E40" s="1" t="s">
        <v>18</v>
      </c>
      <c r="F40" s="1" t="s">
        <v>17</v>
      </c>
    </row>
    <row r="41" spans="1:6" x14ac:dyDescent="0.25">
      <c r="A41" t="s">
        <v>16</v>
      </c>
      <c r="B41" s="1" t="s">
        <v>20</v>
      </c>
      <c r="C41" s="1" t="s">
        <v>19</v>
      </c>
      <c r="D41" s="1" t="s">
        <v>22</v>
      </c>
      <c r="E41" s="1" t="s">
        <v>19</v>
      </c>
      <c r="F41" s="1" t="s">
        <v>20</v>
      </c>
    </row>
    <row r="43" spans="1:6" x14ac:dyDescent="0.25">
      <c r="A43" s="3" t="s">
        <v>29</v>
      </c>
    </row>
    <row r="44" spans="1:6" x14ac:dyDescent="0.25">
      <c r="A44" t="s">
        <v>30</v>
      </c>
      <c r="B44" s="1">
        <v>1</v>
      </c>
      <c r="C44" s="1">
        <v>1</v>
      </c>
      <c r="D44" s="1">
        <v>1</v>
      </c>
      <c r="E44" s="1">
        <v>1</v>
      </c>
      <c r="F44" s="1">
        <v>1</v>
      </c>
    </row>
    <row r="45" spans="1:6" x14ac:dyDescent="0.25">
      <c r="A45" t="s">
        <v>31</v>
      </c>
      <c r="B45" s="1">
        <v>1</v>
      </c>
      <c r="C45" s="1">
        <v>1</v>
      </c>
      <c r="E45" s="1">
        <v>1</v>
      </c>
      <c r="F45" s="1">
        <v>1</v>
      </c>
    </row>
    <row r="47" spans="1:6" x14ac:dyDescent="0.25">
      <c r="A47" s="3" t="s">
        <v>32</v>
      </c>
    </row>
    <row r="48" spans="1:6" x14ac:dyDescent="0.25">
      <c r="A48" t="s">
        <v>33</v>
      </c>
      <c r="C48" s="1">
        <v>1</v>
      </c>
      <c r="E48" s="1">
        <v>1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11" shapeId="2049" r:id="rId4">
          <objectPr defaultSize="0" autoPict="0" r:id="rId5">
            <anchor moveWithCells="1">
              <from>
                <xdr:col>1</xdr:col>
                <xdr:colOff>47625</xdr:colOff>
                <xdr:row>1</xdr:row>
                <xdr:rowOff>0</xdr:rowOff>
              </from>
              <to>
                <xdr:col>6</xdr:col>
                <xdr:colOff>28575</xdr:colOff>
                <xdr:row>11</xdr:row>
                <xdr:rowOff>38100</xdr:rowOff>
              </to>
            </anchor>
          </objectPr>
        </oleObject>
      </mc:Choice>
      <mc:Fallback>
        <oleObject progId="Photoshop.Image.11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F52"/>
  <sheetViews>
    <sheetView topLeftCell="A23" zoomScale="70" zoomScaleNormal="70" workbookViewId="0">
      <selection activeCell="C59" sqref="C59"/>
    </sheetView>
  </sheetViews>
  <sheetFormatPr defaultRowHeight="15" x14ac:dyDescent="0.25"/>
  <cols>
    <col min="1" max="1" width="16.28515625" bestFit="1" customWidth="1"/>
    <col min="2" max="2" width="27.5703125" style="1" bestFit="1" customWidth="1"/>
    <col min="3" max="3" width="27.85546875" style="1" bestFit="1" customWidth="1"/>
    <col min="4" max="4" width="26" style="1" bestFit="1" customWidth="1"/>
    <col min="5" max="5" width="27.7109375" style="1" bestFit="1" customWidth="1"/>
    <col min="6" max="6" width="27.5703125" style="1" bestFit="1" customWidth="1"/>
  </cols>
  <sheetData>
    <row r="14" spans="1:6" ht="18.75" x14ac:dyDescent="0.3">
      <c r="A14" s="6" t="s">
        <v>4</v>
      </c>
      <c r="B14" s="7" t="s">
        <v>0</v>
      </c>
      <c r="C14" s="7" t="s">
        <v>1</v>
      </c>
      <c r="D14" s="7" t="s">
        <v>3</v>
      </c>
      <c r="E14" s="7" t="s">
        <v>1</v>
      </c>
      <c r="F14" s="7" t="s">
        <v>0</v>
      </c>
    </row>
    <row r="15" spans="1:6" ht="18.75" x14ac:dyDescent="0.3">
      <c r="A15" s="6" t="s">
        <v>2</v>
      </c>
      <c r="B15" s="7">
        <v>3500</v>
      </c>
      <c r="C15" s="7">
        <v>3500</v>
      </c>
      <c r="D15" s="7">
        <v>3575</v>
      </c>
      <c r="E15" s="7">
        <v>3500</v>
      </c>
      <c r="F15" s="7">
        <v>3500</v>
      </c>
    </row>
    <row r="16" spans="1:6" ht="21" x14ac:dyDescent="0.35">
      <c r="A16" s="8" t="s">
        <v>5</v>
      </c>
      <c r="B16" s="4"/>
      <c r="C16" s="4"/>
      <c r="D16" s="4"/>
      <c r="E16" s="4"/>
      <c r="F16" s="4"/>
    </row>
    <row r="17" spans="1:6" ht="35.25" customHeight="1" x14ac:dyDescent="0.35">
      <c r="A17" s="8" t="s">
        <v>7</v>
      </c>
      <c r="B17" s="5" t="s">
        <v>56</v>
      </c>
      <c r="C17" s="5" t="s">
        <v>57</v>
      </c>
      <c r="D17" s="5" t="s">
        <v>54</v>
      </c>
      <c r="E17" s="5" t="str">
        <f t="shared" ref="E17:E27" si="0">C17</f>
        <v>6 mk77</v>
      </c>
      <c r="F17" s="5" t="str">
        <f t="shared" ref="F17:F22" si="1">B17</f>
        <v>3 x 4 zuni</v>
      </c>
    </row>
    <row r="18" spans="1:6" ht="35.25" customHeight="1" x14ac:dyDescent="0.35">
      <c r="A18" s="8" t="s">
        <v>8</v>
      </c>
      <c r="B18" s="5" t="s">
        <v>59</v>
      </c>
      <c r="C18" s="5" t="s">
        <v>72</v>
      </c>
      <c r="D18" s="5" t="s">
        <v>60</v>
      </c>
      <c r="E18" s="5" t="s">
        <v>35</v>
      </c>
      <c r="F18" s="5" t="str">
        <f t="shared" si="1"/>
        <v>3 agm45</v>
      </c>
    </row>
    <row r="19" spans="1:6" ht="35.25" customHeight="1" x14ac:dyDescent="0.35">
      <c r="A19" s="8" t="s">
        <v>9</v>
      </c>
      <c r="B19" s="5" t="s">
        <v>56</v>
      </c>
      <c r="C19" s="5" t="s">
        <v>61</v>
      </c>
      <c r="D19" s="5" t="s">
        <v>63</v>
      </c>
      <c r="E19" s="5" t="str">
        <f t="shared" si="0"/>
        <v>6 mk82</v>
      </c>
      <c r="F19" s="5" t="str">
        <f t="shared" si="1"/>
        <v>3 x 4 zuni</v>
      </c>
    </row>
    <row r="20" spans="1:6" ht="35.25" customHeight="1" x14ac:dyDescent="0.35">
      <c r="A20" s="8" t="s">
        <v>66</v>
      </c>
      <c r="B20" s="5" t="s">
        <v>45</v>
      </c>
      <c r="C20" s="5" t="s">
        <v>35</v>
      </c>
      <c r="D20" s="5" t="s">
        <v>61</v>
      </c>
      <c r="E20" s="5" t="str">
        <f t="shared" si="0"/>
        <v>fuel</v>
      </c>
      <c r="F20" s="5" t="str">
        <f t="shared" si="1"/>
        <v>6 mk81</v>
      </c>
    </row>
    <row r="21" spans="1:6" ht="35.25" customHeight="1" x14ac:dyDescent="0.35">
      <c r="A21" s="8" t="s">
        <v>10</v>
      </c>
      <c r="B21" s="5" t="s">
        <v>41</v>
      </c>
      <c r="C21" s="5" t="s">
        <v>41</v>
      </c>
      <c r="D21" s="5" t="s">
        <v>41</v>
      </c>
      <c r="E21" s="5" t="str">
        <f t="shared" ref="E21" si="2">C21</f>
        <v>3 mk83</v>
      </c>
      <c r="F21" s="5" t="str">
        <f t="shared" ref="F21" si="3">B21</f>
        <v>3 mk83</v>
      </c>
    </row>
    <row r="22" spans="1:6" ht="35.25" customHeight="1" x14ac:dyDescent="0.35">
      <c r="A22" s="8" t="s">
        <v>62</v>
      </c>
      <c r="B22" s="5" t="s">
        <v>54</v>
      </c>
      <c r="C22" s="5" t="s">
        <v>54</v>
      </c>
      <c r="D22" s="5" t="s">
        <v>55</v>
      </c>
      <c r="E22" s="5" t="str">
        <f>C22</f>
        <v>6 mk82 snake</v>
      </c>
      <c r="F22" s="5" t="str">
        <f t="shared" si="1"/>
        <v>6 mk82 snake</v>
      </c>
    </row>
    <row r="23" spans="1:6" ht="35.25" customHeight="1" x14ac:dyDescent="0.35">
      <c r="A23" s="8" t="s">
        <v>70</v>
      </c>
      <c r="B23" s="5" t="s">
        <v>61</v>
      </c>
      <c r="C23" s="5" t="s">
        <v>41</v>
      </c>
      <c r="D23" s="5" t="s">
        <v>44</v>
      </c>
      <c r="E23" s="5" t="str">
        <f t="shared" ref="E23" si="4">C23</f>
        <v>3 mk83</v>
      </c>
      <c r="F23" s="5" t="str">
        <f t="shared" ref="F23" si="5">B23</f>
        <v>6 mk82</v>
      </c>
    </row>
    <row r="24" spans="1:6" ht="35.25" customHeight="1" x14ac:dyDescent="0.35">
      <c r="A24" s="8" t="s">
        <v>48</v>
      </c>
      <c r="B24" s="5" t="s">
        <v>44</v>
      </c>
      <c r="C24" s="5" t="s">
        <v>44</v>
      </c>
      <c r="D24" s="5" t="s">
        <v>44</v>
      </c>
      <c r="E24" s="5" t="str">
        <f t="shared" ref="E24:E25" si="6">C24</f>
        <v>1 mk84</v>
      </c>
      <c r="F24" s="5" t="str">
        <f t="shared" ref="F24:F25" si="7">B24</f>
        <v>1 mk84</v>
      </c>
    </row>
    <row r="25" spans="1:6" ht="35.25" customHeight="1" x14ac:dyDescent="0.35">
      <c r="A25" s="8" t="s">
        <v>67</v>
      </c>
      <c r="B25" s="5" t="s">
        <v>68</v>
      </c>
      <c r="C25" s="5" t="s">
        <v>71</v>
      </c>
      <c r="D25" s="5" t="s">
        <v>69</v>
      </c>
      <c r="E25" s="5" t="str">
        <f t="shared" si="6"/>
        <v>3 AGM45</v>
      </c>
      <c r="F25" s="5" t="str">
        <f t="shared" si="7"/>
        <v>GBU8</v>
      </c>
    </row>
    <row r="26" spans="1:6" ht="35.25" customHeight="1" x14ac:dyDescent="0.35">
      <c r="A26" s="8" t="s">
        <v>49</v>
      </c>
      <c r="B26" s="5" t="s">
        <v>73</v>
      </c>
      <c r="C26" s="5" t="s">
        <v>74</v>
      </c>
      <c r="D26" s="5" t="s">
        <v>57</v>
      </c>
      <c r="E26" s="5" t="s">
        <v>75</v>
      </c>
      <c r="F26" s="5" t="str">
        <f t="shared" ref="F26:F27" si="8">B26</f>
        <v>2 x 19 hydra / 4 zuni</v>
      </c>
    </row>
    <row r="27" spans="1:6" ht="35.25" customHeight="1" x14ac:dyDescent="0.35">
      <c r="A27" s="8" t="s">
        <v>11</v>
      </c>
      <c r="B27" s="5" t="s">
        <v>59</v>
      </c>
      <c r="C27" s="5" t="s">
        <v>35</v>
      </c>
      <c r="D27" s="5" t="s">
        <v>65</v>
      </c>
      <c r="E27" s="5" t="str">
        <f t="shared" si="0"/>
        <v>fuel</v>
      </c>
      <c r="F27" s="5" t="str">
        <f t="shared" si="8"/>
        <v>3 agm45</v>
      </c>
    </row>
    <row r="30" spans="1:6" x14ac:dyDescent="0.25">
      <c r="A30" s="2" t="s">
        <v>12</v>
      </c>
    </row>
    <row r="32" spans="1:6" x14ac:dyDescent="0.25">
      <c r="A32" s="3" t="s">
        <v>13</v>
      </c>
    </row>
    <row r="33" spans="1:6" x14ac:dyDescent="0.25">
      <c r="A33" t="s">
        <v>23</v>
      </c>
      <c r="B33" s="1">
        <v>6</v>
      </c>
      <c r="C33" s="1">
        <v>6</v>
      </c>
      <c r="D33" s="1">
        <v>6</v>
      </c>
      <c r="E33" s="1">
        <v>6</v>
      </c>
      <c r="F33" s="1">
        <v>6</v>
      </c>
    </row>
    <row r="34" spans="1:6" x14ac:dyDescent="0.25">
      <c r="A34" t="s">
        <v>24</v>
      </c>
      <c r="B34" s="1">
        <v>6</v>
      </c>
      <c r="C34" s="1">
        <v>6</v>
      </c>
      <c r="D34" s="1">
        <v>6</v>
      </c>
      <c r="E34" s="1">
        <v>6</v>
      </c>
      <c r="F34" s="1">
        <v>6</v>
      </c>
    </row>
    <row r="35" spans="1:6" x14ac:dyDescent="0.25">
      <c r="A35" t="s">
        <v>27</v>
      </c>
      <c r="B35" s="1">
        <v>3</v>
      </c>
      <c r="C35" s="1">
        <v>3</v>
      </c>
      <c r="D35" s="1">
        <v>3</v>
      </c>
      <c r="E35" s="1">
        <v>3</v>
      </c>
      <c r="F35" s="1">
        <v>3</v>
      </c>
    </row>
    <row r="36" spans="1:6" x14ac:dyDescent="0.25">
      <c r="A36" t="s">
        <v>28</v>
      </c>
      <c r="B36" s="1">
        <v>1</v>
      </c>
      <c r="C36" s="1">
        <v>1</v>
      </c>
      <c r="D36" s="1">
        <v>1</v>
      </c>
      <c r="E36" s="1">
        <v>1</v>
      </c>
      <c r="F36" s="1">
        <v>1</v>
      </c>
    </row>
    <row r="37" spans="1:6" x14ac:dyDescent="0.25">
      <c r="A37" t="s">
        <v>25</v>
      </c>
      <c r="B37" s="1">
        <v>6</v>
      </c>
      <c r="C37" s="1">
        <v>6</v>
      </c>
      <c r="D37" s="1">
        <v>6</v>
      </c>
      <c r="E37" s="1">
        <v>6</v>
      </c>
      <c r="F37" s="1">
        <v>6</v>
      </c>
    </row>
    <row r="38" spans="1:6" x14ac:dyDescent="0.25">
      <c r="A38" t="s">
        <v>26</v>
      </c>
      <c r="B38" s="1">
        <v>3</v>
      </c>
      <c r="C38" s="1">
        <v>3</v>
      </c>
      <c r="D38" s="1">
        <v>4</v>
      </c>
      <c r="E38" s="1">
        <v>3</v>
      </c>
      <c r="F38" s="1">
        <v>3</v>
      </c>
    </row>
    <row r="39" spans="1:6" x14ac:dyDescent="0.25">
      <c r="A39" t="s">
        <v>50</v>
      </c>
      <c r="B39" s="1">
        <v>6</v>
      </c>
      <c r="C39" s="1">
        <v>6</v>
      </c>
      <c r="D39" s="1">
        <v>6</v>
      </c>
      <c r="E39" s="1">
        <v>6</v>
      </c>
      <c r="F39" s="1">
        <v>6</v>
      </c>
    </row>
    <row r="40" spans="1:6" x14ac:dyDescent="0.25">
      <c r="A40" t="s">
        <v>51</v>
      </c>
      <c r="B40" s="1">
        <v>6</v>
      </c>
      <c r="C40" s="1">
        <v>6</v>
      </c>
      <c r="D40" s="1">
        <v>6</v>
      </c>
      <c r="E40" s="1">
        <v>6</v>
      </c>
      <c r="F40" s="1">
        <v>6</v>
      </c>
    </row>
    <row r="42" spans="1:6" x14ac:dyDescent="0.25">
      <c r="A42" s="3" t="s">
        <v>14</v>
      </c>
    </row>
    <row r="43" spans="1:6" x14ac:dyDescent="0.25">
      <c r="A43" t="s">
        <v>15</v>
      </c>
      <c r="B43" s="1" t="s">
        <v>21</v>
      </c>
      <c r="C43" s="1" t="s">
        <v>21</v>
      </c>
      <c r="D43" s="1" t="s">
        <v>21</v>
      </c>
      <c r="E43" s="1" t="s">
        <v>21</v>
      </c>
      <c r="F43" s="1" t="s">
        <v>21</v>
      </c>
    </row>
    <row r="44" spans="1:6" x14ac:dyDescent="0.25">
      <c r="A44" t="s">
        <v>16</v>
      </c>
      <c r="B44" s="1" t="s">
        <v>22</v>
      </c>
      <c r="C44" s="1" t="s">
        <v>22</v>
      </c>
      <c r="D44" s="1" t="s">
        <v>22</v>
      </c>
      <c r="E44" s="1" t="s">
        <v>22</v>
      </c>
      <c r="F44" s="1" t="s">
        <v>22</v>
      </c>
    </row>
    <row r="46" spans="1:6" x14ac:dyDescent="0.25">
      <c r="A46" s="3" t="s">
        <v>29</v>
      </c>
    </row>
    <row r="47" spans="1:6" x14ac:dyDescent="0.25">
      <c r="A47" t="s">
        <v>30</v>
      </c>
      <c r="B47" s="1">
        <v>1</v>
      </c>
      <c r="C47" s="1">
        <v>1</v>
      </c>
      <c r="D47" s="1">
        <v>2</v>
      </c>
      <c r="E47" s="1">
        <v>1</v>
      </c>
      <c r="F47" s="1">
        <v>1</v>
      </c>
    </row>
    <row r="48" spans="1:6" x14ac:dyDescent="0.25">
      <c r="A48" t="s">
        <v>31</v>
      </c>
      <c r="B48" s="1">
        <v>3</v>
      </c>
      <c r="C48" s="1">
        <v>3</v>
      </c>
      <c r="D48" s="1">
        <v>3</v>
      </c>
      <c r="E48" s="1">
        <v>3</v>
      </c>
      <c r="F48" s="1">
        <v>3</v>
      </c>
    </row>
    <row r="49" spans="1:6" x14ac:dyDescent="0.25">
      <c r="A49" t="s">
        <v>64</v>
      </c>
      <c r="B49" s="1">
        <v>2</v>
      </c>
      <c r="C49" s="1">
        <v>2</v>
      </c>
      <c r="D49" s="1">
        <v>3</v>
      </c>
      <c r="E49" s="1">
        <v>2</v>
      </c>
      <c r="F49" s="1">
        <v>2</v>
      </c>
    </row>
    <row r="51" spans="1:6" x14ac:dyDescent="0.25">
      <c r="A51" s="3" t="s">
        <v>32</v>
      </c>
    </row>
    <row r="52" spans="1:6" x14ac:dyDescent="0.25">
      <c r="A52" t="s">
        <v>33</v>
      </c>
      <c r="B52" s="1">
        <v>3</v>
      </c>
      <c r="C52" s="1">
        <v>3</v>
      </c>
      <c r="D52" s="1">
        <v>0</v>
      </c>
      <c r="E52" s="1">
        <v>3</v>
      </c>
      <c r="F52" s="1">
        <v>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K90"/>
  <sheetViews>
    <sheetView zoomScale="85" zoomScaleNormal="85" workbookViewId="0">
      <selection activeCell="K16" sqref="K16"/>
    </sheetView>
  </sheetViews>
  <sheetFormatPr defaultRowHeight="15" x14ac:dyDescent="0.25"/>
  <cols>
    <col min="1" max="1" width="16.28515625" bestFit="1" customWidth="1"/>
    <col min="2" max="3" width="19.7109375" style="1" customWidth="1"/>
    <col min="4" max="4" width="22.85546875" style="1" customWidth="1"/>
    <col min="5" max="8" width="19.7109375" style="1" customWidth="1"/>
  </cols>
  <sheetData>
    <row r="17" spans="1:11" x14ac:dyDescent="0.25">
      <c r="K17" s="10" t="s">
        <v>181</v>
      </c>
    </row>
    <row r="18" spans="1:11" x14ac:dyDescent="0.25">
      <c r="K18" s="10" t="s">
        <v>182</v>
      </c>
    </row>
    <row r="19" spans="1:11" x14ac:dyDescent="0.25">
      <c r="K19" s="12" t="s">
        <v>184</v>
      </c>
    </row>
    <row r="20" spans="1:11" x14ac:dyDescent="0.25">
      <c r="K20" s="10" t="s">
        <v>186</v>
      </c>
    </row>
    <row r="21" spans="1:11" x14ac:dyDescent="0.25">
      <c r="K21" s="10" t="s">
        <v>188</v>
      </c>
    </row>
    <row r="23" spans="1:11" ht="18.75" x14ac:dyDescent="0.3">
      <c r="A23" s="6" t="s">
        <v>4</v>
      </c>
      <c r="B23" s="7" t="s">
        <v>80</v>
      </c>
      <c r="C23" s="7" t="s">
        <v>79</v>
      </c>
      <c r="D23" s="7" t="s">
        <v>1</v>
      </c>
      <c r="E23" s="7" t="s">
        <v>3</v>
      </c>
      <c r="F23" s="7" t="str">
        <f>D23</f>
        <v>inner wing</v>
      </c>
      <c r="G23" s="7" t="str">
        <f>C23</f>
        <v>mid wing</v>
      </c>
      <c r="H23" s="7" t="str">
        <f>B23</f>
        <v>outer wing</v>
      </c>
    </row>
    <row r="24" spans="1:11" ht="18.75" x14ac:dyDescent="0.3">
      <c r="A24" s="6" t="s">
        <v>2</v>
      </c>
      <c r="B24" s="7">
        <v>1496</v>
      </c>
      <c r="C24" s="7">
        <v>1496</v>
      </c>
      <c r="D24" s="7">
        <v>1496</v>
      </c>
      <c r="E24" s="7">
        <v>2000</v>
      </c>
      <c r="F24" s="7">
        <f>D24</f>
        <v>1496</v>
      </c>
      <c r="G24" s="7">
        <f>C24</f>
        <v>1496</v>
      </c>
      <c r="H24" s="7">
        <f>B24</f>
        <v>1496</v>
      </c>
    </row>
    <row r="25" spans="1:11" ht="21" x14ac:dyDescent="0.35">
      <c r="A25" s="8" t="s">
        <v>5</v>
      </c>
      <c r="B25" s="4"/>
      <c r="C25" s="4"/>
      <c r="D25" s="4"/>
      <c r="E25" s="4"/>
      <c r="F25" s="4"/>
      <c r="G25" s="4"/>
      <c r="H25" s="4"/>
    </row>
    <row r="26" spans="1:11" ht="35.25" customHeight="1" x14ac:dyDescent="0.35">
      <c r="A26" s="8" t="s">
        <v>6</v>
      </c>
      <c r="B26" s="5" t="s">
        <v>190</v>
      </c>
      <c r="C26" s="5" t="s">
        <v>134</v>
      </c>
      <c r="D26" s="5" t="s">
        <v>189</v>
      </c>
      <c r="E26" s="5"/>
      <c r="F26" s="5" t="str">
        <f>D26</f>
        <v>2 AIM9B</v>
      </c>
      <c r="G26" s="5" t="str">
        <f>C26</f>
        <v>Fuel</v>
      </c>
      <c r="H26" s="5" t="str">
        <f>B26</f>
        <v>empty</v>
      </c>
    </row>
    <row r="27" spans="1:11" ht="35.25" customHeight="1" x14ac:dyDescent="0.35">
      <c r="A27" s="8" t="s">
        <v>7</v>
      </c>
      <c r="B27" s="5" t="s">
        <v>191</v>
      </c>
      <c r="C27" s="5" t="s">
        <v>196</v>
      </c>
      <c r="D27" s="5" t="s">
        <v>261</v>
      </c>
      <c r="E27" s="5"/>
      <c r="F27" s="5" t="str">
        <f t="shared" ref="F27:F36" si="0">D27</f>
        <v>3x mk77</v>
      </c>
      <c r="G27" s="5" t="str">
        <f t="shared" ref="G27:G36" si="1">C27</f>
        <v>1x Mk770</v>
      </c>
      <c r="H27" s="5" t="str">
        <f t="shared" ref="H27:H36" si="2">B27</f>
        <v>19x hydra</v>
      </c>
    </row>
    <row r="28" spans="1:11" ht="35.25" customHeight="1" x14ac:dyDescent="0.35">
      <c r="A28" s="8" t="s">
        <v>8</v>
      </c>
      <c r="B28" s="5" t="s">
        <v>191</v>
      </c>
      <c r="C28" s="5" t="s">
        <v>216</v>
      </c>
      <c r="D28" s="5" t="s">
        <v>193</v>
      </c>
      <c r="E28" s="5"/>
      <c r="F28" s="5" t="str">
        <f t="shared" si="0"/>
        <v>1x AGM12</v>
      </c>
      <c r="G28" s="5" t="str">
        <f t="shared" si="1"/>
        <v>4x zuni AT</v>
      </c>
      <c r="H28" s="5" t="str">
        <f t="shared" si="2"/>
        <v>19x hydra</v>
      </c>
    </row>
    <row r="29" spans="1:11" ht="35.25" customHeight="1" x14ac:dyDescent="0.35">
      <c r="A29" s="8" t="s">
        <v>9</v>
      </c>
      <c r="B29" s="5" t="s">
        <v>191</v>
      </c>
      <c r="C29" s="5" t="s">
        <v>195</v>
      </c>
      <c r="D29" s="5" t="s">
        <v>194</v>
      </c>
      <c r="E29" s="5"/>
      <c r="F29" s="5" t="str">
        <f t="shared" si="0"/>
        <v>3x mk82</v>
      </c>
      <c r="G29" s="5" t="str">
        <f t="shared" si="1"/>
        <v>1x CBU24</v>
      </c>
      <c r="H29" s="5" t="str">
        <f t="shared" si="2"/>
        <v>19x hydra</v>
      </c>
    </row>
    <row r="30" spans="1:11" ht="35.25" customHeight="1" x14ac:dyDescent="0.35">
      <c r="A30" s="8" t="s">
        <v>66</v>
      </c>
      <c r="B30" s="5" t="s">
        <v>134</v>
      </c>
      <c r="C30" s="5" t="s">
        <v>134</v>
      </c>
      <c r="D30" s="5" t="s">
        <v>197</v>
      </c>
      <c r="E30" s="5"/>
      <c r="F30" s="5" t="str">
        <f t="shared" si="0"/>
        <v>3x Mk82</v>
      </c>
      <c r="G30" s="5" t="str">
        <f t="shared" si="1"/>
        <v>Fuel</v>
      </c>
      <c r="H30" s="5" t="str">
        <f t="shared" si="2"/>
        <v>Fuel</v>
      </c>
    </row>
    <row r="31" spans="1:11" ht="35.25" customHeight="1" x14ac:dyDescent="0.35">
      <c r="A31" s="8" t="s">
        <v>10</v>
      </c>
      <c r="B31" s="5" t="s">
        <v>263</v>
      </c>
      <c r="C31" s="5" t="s">
        <v>263</v>
      </c>
      <c r="D31" s="5" t="s">
        <v>262</v>
      </c>
      <c r="E31" s="5"/>
      <c r="F31" s="5" t="str">
        <f t="shared" si="0"/>
        <v>3x Mk82 snk</v>
      </c>
      <c r="G31" s="5" t="str">
        <f t="shared" si="1"/>
        <v>1x Mk82 snk</v>
      </c>
      <c r="H31" s="5" t="str">
        <f t="shared" si="2"/>
        <v>1x Mk82 snk</v>
      </c>
    </row>
    <row r="32" spans="1:11" ht="35.25" customHeight="1" x14ac:dyDescent="0.35">
      <c r="A32" s="8" t="s">
        <v>62</v>
      </c>
      <c r="B32" s="5" t="s">
        <v>199</v>
      </c>
      <c r="C32" s="5" t="s">
        <v>199</v>
      </c>
      <c r="D32" s="5" t="s">
        <v>200</v>
      </c>
      <c r="E32" s="5"/>
      <c r="F32" s="5" t="str">
        <f t="shared" si="0"/>
        <v>3x Mk81</v>
      </c>
      <c r="G32" s="5" t="str">
        <f t="shared" si="1"/>
        <v>1x Mk81</v>
      </c>
      <c r="H32" s="5" t="str">
        <f t="shared" si="2"/>
        <v>1x Mk81</v>
      </c>
    </row>
    <row r="33" spans="1:11" ht="35.25" customHeight="1" x14ac:dyDescent="0.35">
      <c r="A33" s="8" t="s">
        <v>70</v>
      </c>
      <c r="B33" s="5" t="s">
        <v>199</v>
      </c>
      <c r="C33" s="5" t="s">
        <v>198</v>
      </c>
      <c r="D33" s="5" t="s">
        <v>197</v>
      </c>
      <c r="E33" s="5"/>
      <c r="F33" s="5" t="str">
        <f t="shared" si="0"/>
        <v>3x Mk82</v>
      </c>
      <c r="G33" s="5" t="str">
        <f t="shared" si="1"/>
        <v>1x Mk83</v>
      </c>
      <c r="H33" s="5" t="str">
        <f t="shared" si="2"/>
        <v>1x Mk81</v>
      </c>
    </row>
    <row r="34" spans="1:11" ht="35.25" customHeight="1" x14ac:dyDescent="0.35">
      <c r="A34" s="8" t="s">
        <v>48</v>
      </c>
      <c r="B34" s="5" t="s">
        <v>191</v>
      </c>
      <c r="C34" s="5" t="s">
        <v>198</v>
      </c>
      <c r="D34" s="5" t="s">
        <v>198</v>
      </c>
      <c r="E34" s="5" t="s">
        <v>264</v>
      </c>
      <c r="F34" s="5" t="str">
        <f t="shared" si="0"/>
        <v>1x Mk83</v>
      </c>
      <c r="G34" s="5" t="str">
        <f t="shared" si="1"/>
        <v>1x Mk83</v>
      </c>
      <c r="H34" s="5" t="str">
        <f t="shared" si="2"/>
        <v>19x hydra</v>
      </c>
    </row>
    <row r="35" spans="1:11" ht="35.25" customHeight="1" x14ac:dyDescent="0.35">
      <c r="A35" s="8" t="s">
        <v>49</v>
      </c>
      <c r="B35" s="5" t="s">
        <v>217</v>
      </c>
      <c r="C35" s="5" t="s">
        <v>265</v>
      </c>
      <c r="D35" s="5" t="s">
        <v>192</v>
      </c>
      <c r="E35" s="5"/>
      <c r="F35" s="5" t="str">
        <f t="shared" si="0"/>
        <v>3x CBU24</v>
      </c>
      <c r="G35" s="5" t="str">
        <f t="shared" si="1"/>
        <v>1x CBU75</v>
      </c>
      <c r="H35" s="5" t="str">
        <f t="shared" si="2"/>
        <v>4 Zuni FRAG</v>
      </c>
    </row>
    <row r="36" spans="1:11" ht="35.25" customHeight="1" x14ac:dyDescent="0.35">
      <c r="A36" s="8" t="s">
        <v>11</v>
      </c>
      <c r="B36" s="5" t="s">
        <v>191</v>
      </c>
      <c r="C36" s="5" t="s">
        <v>134</v>
      </c>
      <c r="D36" s="5" t="s">
        <v>201</v>
      </c>
      <c r="E36" s="5"/>
      <c r="F36" s="5" t="str">
        <f t="shared" si="0"/>
        <v>1x AGM45</v>
      </c>
      <c r="G36" s="5" t="str">
        <f t="shared" si="1"/>
        <v>Fuel</v>
      </c>
      <c r="H36" s="5" t="str">
        <f t="shared" si="2"/>
        <v>19x hydra</v>
      </c>
    </row>
    <row r="39" spans="1:11" x14ac:dyDescent="0.25">
      <c r="A39" s="2" t="s">
        <v>12</v>
      </c>
    </row>
    <row r="40" spans="1:11" x14ac:dyDescent="0.25">
      <c r="A40" s="2" t="s">
        <v>77</v>
      </c>
    </row>
    <row r="41" spans="1:11" x14ac:dyDescent="0.25">
      <c r="A41" t="s">
        <v>176</v>
      </c>
      <c r="E41" s="1">
        <v>1100</v>
      </c>
    </row>
    <row r="43" spans="1:11" x14ac:dyDescent="0.25">
      <c r="A43" s="3" t="s">
        <v>13</v>
      </c>
      <c r="J43" s="3">
        <v>7040</v>
      </c>
    </row>
    <row r="44" spans="1:11" x14ac:dyDescent="0.25">
      <c r="A44" t="s">
        <v>23</v>
      </c>
      <c r="B44" s="1">
        <v>1</v>
      </c>
      <c r="C44" s="1">
        <v>1</v>
      </c>
      <c r="D44" s="1">
        <v>3</v>
      </c>
      <c r="F44" s="1">
        <v>3</v>
      </c>
      <c r="G44" s="1">
        <v>1</v>
      </c>
      <c r="H44" s="1">
        <v>1</v>
      </c>
      <c r="I44">
        <f>SUM(B44:H44)</f>
        <v>10</v>
      </c>
      <c r="J44">
        <f>I44*250</f>
        <v>2500</v>
      </c>
    </row>
    <row r="45" spans="1:11" x14ac:dyDescent="0.25">
      <c r="A45" t="s">
        <v>24</v>
      </c>
      <c r="B45" s="1">
        <v>1</v>
      </c>
      <c r="C45" s="1">
        <v>1</v>
      </c>
      <c r="D45" s="1">
        <v>3</v>
      </c>
      <c r="F45" s="1">
        <v>3</v>
      </c>
      <c r="G45" s="1">
        <v>1</v>
      </c>
      <c r="H45" s="1">
        <v>1</v>
      </c>
      <c r="I45">
        <f t="shared" ref="I45:I68" si="3">SUM(B45:H45)</f>
        <v>10</v>
      </c>
      <c r="J45">
        <f>I45*500</f>
        <v>5000</v>
      </c>
      <c r="K45" t="s">
        <v>183</v>
      </c>
    </row>
    <row r="46" spans="1:11" x14ac:dyDescent="0.25">
      <c r="A46" t="s">
        <v>27</v>
      </c>
      <c r="B46" s="1">
        <v>1</v>
      </c>
      <c r="D46" s="1">
        <v>1</v>
      </c>
      <c r="F46" s="1">
        <v>1</v>
      </c>
      <c r="H46" s="1">
        <v>1</v>
      </c>
      <c r="I46">
        <f t="shared" si="3"/>
        <v>4</v>
      </c>
      <c r="J46">
        <f>I46*1000</f>
        <v>4000</v>
      </c>
      <c r="K46" s="3" t="s">
        <v>185</v>
      </c>
    </row>
    <row r="47" spans="1:11" x14ac:dyDescent="0.25">
      <c r="A47" t="s">
        <v>28</v>
      </c>
      <c r="I47">
        <f t="shared" si="3"/>
        <v>0</v>
      </c>
      <c r="J47">
        <f>I47*2000</f>
        <v>0</v>
      </c>
    </row>
    <row r="48" spans="1:11" x14ac:dyDescent="0.25">
      <c r="A48" t="s">
        <v>25</v>
      </c>
      <c r="I48">
        <f t="shared" si="3"/>
        <v>0</v>
      </c>
    </row>
    <row r="49" spans="1:11" x14ac:dyDescent="0.25">
      <c r="A49" t="s">
        <v>26</v>
      </c>
      <c r="B49" s="1">
        <v>1</v>
      </c>
      <c r="C49" s="1">
        <v>1</v>
      </c>
      <c r="D49" s="1">
        <v>1</v>
      </c>
      <c r="F49" s="1">
        <v>1</v>
      </c>
      <c r="G49" s="1">
        <v>1</v>
      </c>
      <c r="H49" s="1">
        <v>1</v>
      </c>
      <c r="I49">
        <f t="shared" si="3"/>
        <v>6</v>
      </c>
      <c r="J49">
        <f>I49*750</f>
        <v>4500</v>
      </c>
    </row>
    <row r="50" spans="1:11" x14ac:dyDescent="0.25">
      <c r="A50" t="s">
        <v>50</v>
      </c>
      <c r="B50" s="1">
        <v>1</v>
      </c>
      <c r="C50" s="1">
        <v>1</v>
      </c>
      <c r="D50" s="1">
        <v>1</v>
      </c>
      <c r="F50" s="1">
        <v>1</v>
      </c>
      <c r="G50" s="1">
        <v>1</v>
      </c>
      <c r="H50" s="1">
        <v>1</v>
      </c>
      <c r="I50">
        <f t="shared" si="3"/>
        <v>6</v>
      </c>
      <c r="J50">
        <f>I50*750</f>
        <v>4500</v>
      </c>
    </row>
    <row r="51" spans="1:11" x14ac:dyDescent="0.25">
      <c r="A51" t="s">
        <v>51</v>
      </c>
      <c r="I51">
        <f t="shared" si="3"/>
        <v>0</v>
      </c>
    </row>
    <row r="52" spans="1:11" x14ac:dyDescent="0.25">
      <c r="I52">
        <f t="shared" si="3"/>
        <v>0</v>
      </c>
    </row>
    <row r="53" spans="1:11" x14ac:dyDescent="0.25">
      <c r="I53">
        <f t="shared" si="3"/>
        <v>0</v>
      </c>
    </row>
    <row r="54" spans="1:11" x14ac:dyDescent="0.25">
      <c r="A54" s="3" t="s">
        <v>14</v>
      </c>
      <c r="I54">
        <f t="shared" si="3"/>
        <v>0</v>
      </c>
    </row>
    <row r="55" spans="1:11" x14ac:dyDescent="0.25">
      <c r="A55" t="s">
        <v>15</v>
      </c>
      <c r="B55" s="1">
        <v>19</v>
      </c>
      <c r="D55" s="1">
        <v>19</v>
      </c>
      <c r="F55" s="1">
        <v>19</v>
      </c>
      <c r="H55" s="1">
        <v>19</v>
      </c>
      <c r="I55">
        <f t="shared" si="3"/>
        <v>76</v>
      </c>
    </row>
    <row r="56" spans="1:11" x14ac:dyDescent="0.25">
      <c r="A56" t="s">
        <v>16</v>
      </c>
      <c r="B56" s="1">
        <v>4</v>
      </c>
      <c r="D56" s="1">
        <v>4</v>
      </c>
      <c r="F56" s="1">
        <v>4</v>
      </c>
      <c r="H56" s="1">
        <v>4</v>
      </c>
      <c r="I56">
        <f t="shared" si="3"/>
        <v>16</v>
      </c>
    </row>
    <row r="57" spans="1:11" x14ac:dyDescent="0.25">
      <c r="I57">
        <f t="shared" si="3"/>
        <v>0</v>
      </c>
    </row>
    <row r="58" spans="1:11" x14ac:dyDescent="0.25">
      <c r="A58" s="3" t="s">
        <v>29</v>
      </c>
      <c r="I58">
        <f t="shared" si="3"/>
        <v>0</v>
      </c>
    </row>
    <row r="59" spans="1:11" x14ac:dyDescent="0.25">
      <c r="A59" t="s">
        <v>30</v>
      </c>
      <c r="D59" s="1">
        <v>1</v>
      </c>
      <c r="F59" s="1">
        <v>1</v>
      </c>
      <c r="I59">
        <f t="shared" si="3"/>
        <v>2</v>
      </c>
    </row>
    <row r="60" spans="1:11" x14ac:dyDescent="0.25">
      <c r="A60" t="s">
        <v>31</v>
      </c>
      <c r="D60" s="1">
        <v>1</v>
      </c>
      <c r="F60" s="1">
        <v>1</v>
      </c>
      <c r="I60">
        <f t="shared" si="3"/>
        <v>2</v>
      </c>
      <c r="K60" s="3" t="s">
        <v>187</v>
      </c>
    </row>
    <row r="61" spans="1:11" x14ac:dyDescent="0.25">
      <c r="I61">
        <f t="shared" si="3"/>
        <v>0</v>
      </c>
    </row>
    <row r="62" spans="1:11" x14ac:dyDescent="0.25">
      <c r="I62">
        <f t="shared" si="3"/>
        <v>0</v>
      </c>
    </row>
    <row r="63" spans="1:11" x14ac:dyDescent="0.25">
      <c r="I63">
        <f t="shared" si="3"/>
        <v>0</v>
      </c>
    </row>
    <row r="64" spans="1:11" x14ac:dyDescent="0.25">
      <c r="A64" s="3" t="s">
        <v>32</v>
      </c>
      <c r="I64">
        <f t="shared" si="3"/>
        <v>0</v>
      </c>
    </row>
    <row r="65" spans="1:9" x14ac:dyDescent="0.25">
      <c r="A65" t="s">
        <v>215</v>
      </c>
      <c r="D65" s="1">
        <v>2</v>
      </c>
      <c r="F65" s="1">
        <v>2</v>
      </c>
      <c r="I65">
        <f t="shared" si="3"/>
        <v>4</v>
      </c>
    </row>
    <row r="66" spans="1:9" x14ac:dyDescent="0.25">
      <c r="I66">
        <f t="shared" si="3"/>
        <v>0</v>
      </c>
    </row>
    <row r="67" spans="1:9" x14ac:dyDescent="0.25">
      <c r="A67" s="3" t="s">
        <v>35</v>
      </c>
      <c r="I67">
        <f t="shared" si="3"/>
        <v>0</v>
      </c>
    </row>
    <row r="68" spans="1:9" x14ac:dyDescent="0.25">
      <c r="A68" t="s">
        <v>177</v>
      </c>
      <c r="C68" s="1">
        <v>1</v>
      </c>
      <c r="E68" s="1">
        <v>1</v>
      </c>
      <c r="G68" s="1">
        <v>1</v>
      </c>
      <c r="I68">
        <f t="shared" si="3"/>
        <v>3</v>
      </c>
    </row>
    <row r="69" spans="1:9" x14ac:dyDescent="0.25">
      <c r="A69" t="s">
        <v>178</v>
      </c>
    </row>
    <row r="70" spans="1:9" x14ac:dyDescent="0.25">
      <c r="A70" t="s">
        <v>179</v>
      </c>
    </row>
    <row r="71" spans="1:9" x14ac:dyDescent="0.25">
      <c r="A71" t="s">
        <v>180</v>
      </c>
      <c r="B71" s="1">
        <v>1</v>
      </c>
      <c r="C71" s="1">
        <v>1</v>
      </c>
      <c r="E71" s="1">
        <v>1</v>
      </c>
      <c r="G71" s="1">
        <v>1</v>
      </c>
      <c r="H71" s="1">
        <v>1</v>
      </c>
    </row>
    <row r="78" spans="1:9" x14ac:dyDescent="0.25">
      <c r="A78" t="s">
        <v>202</v>
      </c>
    </row>
    <row r="79" spans="1:9" x14ac:dyDescent="0.25">
      <c r="A79" t="s">
        <v>203</v>
      </c>
    </row>
    <row r="80" spans="1:9" x14ac:dyDescent="0.25">
      <c r="A80" t="s">
        <v>204</v>
      </c>
    </row>
    <row r="81" spans="1:1" x14ac:dyDescent="0.25">
      <c r="A81" t="s">
        <v>205</v>
      </c>
    </row>
    <row r="82" spans="1:1" x14ac:dyDescent="0.25">
      <c r="A82" t="s">
        <v>206</v>
      </c>
    </row>
    <row r="83" spans="1:1" x14ac:dyDescent="0.25">
      <c r="A83" t="s">
        <v>207</v>
      </c>
    </row>
    <row r="84" spans="1:1" x14ac:dyDescent="0.25">
      <c r="A84" t="s">
        <v>208</v>
      </c>
    </row>
    <row r="85" spans="1:1" x14ac:dyDescent="0.25">
      <c r="A85" t="s">
        <v>209</v>
      </c>
    </row>
    <row r="86" spans="1:1" x14ac:dyDescent="0.25">
      <c r="A86" t="s">
        <v>210</v>
      </c>
    </row>
    <row r="87" spans="1:1" x14ac:dyDescent="0.25">
      <c r="A87" t="s">
        <v>211</v>
      </c>
    </row>
    <row r="88" spans="1:1" x14ac:dyDescent="0.25">
      <c r="A88" t="s">
        <v>212</v>
      </c>
    </row>
    <row r="89" spans="1:1" x14ac:dyDescent="0.25">
      <c r="A89" t="s">
        <v>213</v>
      </c>
    </row>
    <row r="90" spans="1:1" x14ac:dyDescent="0.25">
      <c r="A90" t="s">
        <v>214</v>
      </c>
    </row>
  </sheetData>
  <hyperlinks>
    <hyperlink ref="K18" r:id="rId1"/>
    <hyperlink ref="K17" r:id="rId2"/>
    <hyperlink ref="K20" r:id="rId3"/>
    <hyperlink ref="K21" r:id="rId4" location="entry82098"/>
  </hyperlinks>
  <pageMargins left="0.7" right="0.7" top="0.75" bottom="0.75" header="0.3" footer="0.3"/>
  <pageSetup paperSize="9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76"/>
  <sheetViews>
    <sheetView topLeftCell="A13" zoomScale="85" zoomScaleNormal="85" workbookViewId="0">
      <selection activeCell="B24" sqref="B24"/>
    </sheetView>
  </sheetViews>
  <sheetFormatPr defaultRowHeight="15" x14ac:dyDescent="0.25"/>
  <cols>
    <col min="1" max="1" width="16.28515625" bestFit="1" customWidth="1"/>
    <col min="2" max="4" width="21.85546875" style="1" bestFit="1" customWidth="1"/>
    <col min="5" max="5" width="19.5703125" style="1" customWidth="1"/>
    <col min="6" max="6" width="21.85546875" style="1" bestFit="1" customWidth="1"/>
    <col min="7" max="8" width="21.42578125" style="1" bestFit="1" customWidth="1"/>
    <col min="9" max="9" width="10.28515625" style="1" bestFit="1" customWidth="1"/>
    <col min="10" max="10" width="21.42578125" style="1" customWidth="1"/>
    <col min="11" max="11" width="19.5703125" style="1" bestFit="1" customWidth="1"/>
    <col min="12" max="13" width="19.5703125" style="1" customWidth="1"/>
    <col min="14" max="14" width="16.28515625" style="1" bestFit="1" customWidth="1"/>
    <col min="15" max="16" width="21.85546875" style="1" bestFit="1" customWidth="1"/>
  </cols>
  <sheetData>
    <row r="3" spans="18:18" x14ac:dyDescent="0.25">
      <c r="R3" s="10" t="s">
        <v>266</v>
      </c>
    </row>
    <row r="4" spans="18:18" x14ac:dyDescent="0.25">
      <c r="R4" s="10" t="s">
        <v>245</v>
      </c>
    </row>
    <row r="5" spans="18:18" x14ac:dyDescent="0.25">
      <c r="R5" s="10" t="s">
        <v>225</v>
      </c>
    </row>
    <row r="6" spans="18:18" x14ac:dyDescent="0.25">
      <c r="R6" s="10" t="s">
        <v>228</v>
      </c>
    </row>
    <row r="7" spans="18:18" x14ac:dyDescent="0.25">
      <c r="R7" s="10" t="s">
        <v>224</v>
      </c>
    </row>
    <row r="8" spans="18:18" x14ac:dyDescent="0.25">
      <c r="R8" t="s">
        <v>222</v>
      </c>
    </row>
    <row r="9" spans="18:18" x14ac:dyDescent="0.25">
      <c r="R9" s="10" t="s">
        <v>223</v>
      </c>
    </row>
    <row r="10" spans="18:18" x14ac:dyDescent="0.25">
      <c r="R10" t="s">
        <v>226</v>
      </c>
    </row>
    <row r="11" spans="18:18" x14ac:dyDescent="0.25">
      <c r="R11" t="s">
        <v>227</v>
      </c>
    </row>
    <row r="12" spans="18:18" ht="15.75" x14ac:dyDescent="0.25">
      <c r="R12" s="13" t="s">
        <v>230</v>
      </c>
    </row>
    <row r="23" spans="1:17" ht="18.75" x14ac:dyDescent="0.3">
      <c r="A23" s="6" t="s">
        <v>4</v>
      </c>
      <c r="B23" s="7">
        <v>1</v>
      </c>
      <c r="C23" s="7">
        <v>2</v>
      </c>
      <c r="D23" s="7">
        <v>3</v>
      </c>
      <c r="E23" s="7">
        <v>4</v>
      </c>
      <c r="F23" s="7">
        <v>5</v>
      </c>
      <c r="G23" s="7">
        <v>6</v>
      </c>
      <c r="H23" s="7" t="s">
        <v>219</v>
      </c>
      <c r="I23" s="7" t="s">
        <v>220</v>
      </c>
      <c r="J23" s="7" t="s">
        <v>221</v>
      </c>
      <c r="K23" s="7">
        <v>10</v>
      </c>
      <c r="L23" s="7">
        <v>11</v>
      </c>
      <c r="M23" s="7">
        <v>12</v>
      </c>
      <c r="N23" s="7">
        <v>13</v>
      </c>
      <c r="O23" s="7">
        <v>14</v>
      </c>
      <c r="P23" s="7">
        <v>15</v>
      </c>
    </row>
    <row r="24" spans="1:17" ht="18.75" x14ac:dyDescent="0.3">
      <c r="A24" s="6" t="s">
        <v>2</v>
      </c>
      <c r="B24" s="7">
        <v>250</v>
      </c>
      <c r="C24" s="7">
        <v>500</v>
      </c>
      <c r="D24" s="7">
        <v>500</v>
      </c>
      <c r="E24" s="7">
        <v>500</v>
      </c>
      <c r="F24" s="7">
        <v>250</v>
      </c>
      <c r="G24" s="7">
        <v>500</v>
      </c>
      <c r="H24" s="7">
        <v>3000</v>
      </c>
      <c r="I24" s="7">
        <v>3600</v>
      </c>
      <c r="J24" s="7">
        <f>H24</f>
        <v>3000</v>
      </c>
      <c r="K24" s="7">
        <f>G24</f>
        <v>500</v>
      </c>
      <c r="L24" s="7">
        <f>F24</f>
        <v>250</v>
      </c>
      <c r="M24" s="7">
        <f>E24</f>
        <v>500</v>
      </c>
      <c r="N24" s="7">
        <f>D24</f>
        <v>500</v>
      </c>
      <c r="O24" s="7">
        <f>C24</f>
        <v>500</v>
      </c>
      <c r="P24" s="7">
        <f>B24</f>
        <v>250</v>
      </c>
      <c r="Q24">
        <f>SUM(B24:P24)</f>
        <v>14600</v>
      </c>
    </row>
    <row r="25" spans="1:17" ht="21" x14ac:dyDescent="0.35">
      <c r="A25" s="8" t="s">
        <v>5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7" ht="35.25" customHeight="1" x14ac:dyDescent="0.35">
      <c r="A26" s="8" t="s">
        <v>229</v>
      </c>
      <c r="B26" s="5" t="s">
        <v>250</v>
      </c>
      <c r="C26" s="5" t="s">
        <v>251</v>
      </c>
      <c r="D26" s="5" t="s">
        <v>251</v>
      </c>
      <c r="E26" s="5" t="s">
        <v>231</v>
      </c>
      <c r="F26" s="5" t="s">
        <v>248</v>
      </c>
      <c r="G26" s="5" t="s">
        <v>234</v>
      </c>
      <c r="H26" s="5" t="s">
        <v>233</v>
      </c>
      <c r="I26" s="5" t="s">
        <v>35</v>
      </c>
      <c r="J26" s="5" t="str">
        <f>H26</f>
        <v>M47 WP</v>
      </c>
      <c r="K26" s="5" t="str">
        <f>G26</f>
        <v>SUU11 minigun</v>
      </c>
      <c r="L26" s="5" t="str">
        <f>F26</f>
        <v>6 CBU22 WP</v>
      </c>
      <c r="M26" s="5" t="str">
        <f>E26</f>
        <v>19 FFAR</v>
      </c>
      <c r="N26" s="5" t="str">
        <f>D26</f>
        <v>6 CBU25 HE</v>
      </c>
      <c r="O26" s="5" t="str">
        <f>C26</f>
        <v>6 CBU25 HE</v>
      </c>
      <c r="P26" s="5" t="str">
        <f>B26</f>
        <v>7 FFAR WP</v>
      </c>
    </row>
    <row r="27" spans="1:17" ht="35.25" customHeight="1" x14ac:dyDescent="0.35">
      <c r="A27" s="8" t="s">
        <v>7</v>
      </c>
      <c r="B27" s="5" t="s">
        <v>249</v>
      </c>
      <c r="C27" s="5" t="s">
        <v>254</v>
      </c>
      <c r="D27" s="5" t="s">
        <v>254</v>
      </c>
      <c r="E27" s="5" t="s">
        <v>231</v>
      </c>
      <c r="F27" s="5" t="s">
        <v>249</v>
      </c>
      <c r="G27" s="5" t="s">
        <v>234</v>
      </c>
      <c r="H27" s="5" t="s">
        <v>235</v>
      </c>
      <c r="I27" s="5" t="s">
        <v>254</v>
      </c>
      <c r="J27" s="5" t="str">
        <f t="shared" ref="J27" si="0">H27</f>
        <v>M1A frag CBU</v>
      </c>
      <c r="K27" s="5" t="str">
        <f t="shared" ref="K27" si="1">G27</f>
        <v>SUU11 minigun</v>
      </c>
      <c r="L27" s="5" t="str">
        <f t="shared" ref="L27" si="2">F27</f>
        <v>6 CBU14A FRAG</v>
      </c>
      <c r="M27" s="5" t="str">
        <f t="shared" ref="M27" si="3">E27</f>
        <v>19 FFAR</v>
      </c>
      <c r="N27" s="5" t="str">
        <f t="shared" ref="N27" si="4">D27</f>
        <v>Mk770</v>
      </c>
      <c r="O27" s="5" t="str">
        <f t="shared" ref="O27" si="5">C27</f>
        <v>Mk770</v>
      </c>
      <c r="P27" s="5" t="str">
        <f t="shared" ref="P27" si="6">B27</f>
        <v>6 CBU14A FRAG</v>
      </c>
    </row>
    <row r="28" spans="1:17" ht="35.25" customHeight="1" x14ac:dyDescent="0.35">
      <c r="A28" s="8" t="s">
        <v>111</v>
      </c>
      <c r="B28" s="5" t="s">
        <v>249</v>
      </c>
      <c r="C28" s="5" t="s">
        <v>231</v>
      </c>
      <c r="D28" s="5" t="s">
        <v>239</v>
      </c>
      <c r="E28" s="5" t="s">
        <v>231</v>
      </c>
      <c r="F28" s="5" t="s">
        <v>248</v>
      </c>
      <c r="G28" s="5" t="s">
        <v>239</v>
      </c>
      <c r="H28" s="5" t="s">
        <v>91</v>
      </c>
      <c r="I28" s="5" t="s">
        <v>239</v>
      </c>
      <c r="J28" s="5" t="str">
        <f>H28</f>
        <v>4 zuni FRAG</v>
      </c>
      <c r="K28" s="5" t="str">
        <f>G28</f>
        <v>mk770</v>
      </c>
      <c r="L28" s="5" t="str">
        <f>F28</f>
        <v>6 CBU22 WP</v>
      </c>
      <c r="M28" s="5" t="str">
        <f>E28</f>
        <v>19 FFAR</v>
      </c>
      <c r="N28" s="5" t="str">
        <f>D28</f>
        <v>mk770</v>
      </c>
      <c r="O28" s="5" t="str">
        <f>C28</f>
        <v>19 FFAR</v>
      </c>
      <c r="P28" s="5" t="str">
        <f>B28</f>
        <v>6 CBU14A FRAG</v>
      </c>
    </row>
    <row r="29" spans="1:17" ht="35.25" customHeight="1" x14ac:dyDescent="0.35">
      <c r="A29" s="8" t="s">
        <v>8</v>
      </c>
      <c r="B29" s="5" t="s">
        <v>271</v>
      </c>
      <c r="C29" s="5" t="s">
        <v>271</v>
      </c>
      <c r="D29" s="5" t="s">
        <v>271</v>
      </c>
      <c r="E29" s="5" t="s">
        <v>271</v>
      </c>
      <c r="F29" s="5" t="s">
        <v>271</v>
      </c>
      <c r="G29" s="5" t="s">
        <v>267</v>
      </c>
      <c r="H29" s="5" t="s">
        <v>87</v>
      </c>
      <c r="I29" s="5" t="s">
        <v>231</v>
      </c>
      <c r="J29" s="5" t="str">
        <f t="shared" ref="J29:J35" si="7">H29</f>
        <v>4 zuni AT</v>
      </c>
      <c r="K29" s="5" t="str">
        <f t="shared" ref="K29:K35" si="8">G29</f>
        <v>AGM12</v>
      </c>
      <c r="L29" s="5" t="str">
        <f t="shared" ref="L29:L35" si="9">F29</f>
        <v>HVAR AT</v>
      </c>
      <c r="M29" s="5" t="str">
        <f t="shared" ref="M29:M35" si="10">E29</f>
        <v>HVAR AT</v>
      </c>
      <c r="N29" s="5" t="str">
        <f t="shared" ref="N29:N35" si="11">D29</f>
        <v>HVAR AT</v>
      </c>
      <c r="O29" s="5" t="str">
        <f t="shared" ref="O29:O35" si="12">C29</f>
        <v>HVAR AT</v>
      </c>
      <c r="P29" s="5" t="str">
        <f t="shared" ref="P29:P35" si="13">B29</f>
        <v>HVAR AT</v>
      </c>
    </row>
    <row r="30" spans="1:17" ht="35.25" customHeight="1" x14ac:dyDescent="0.35">
      <c r="A30" s="8" t="s">
        <v>9</v>
      </c>
      <c r="B30" s="5" t="s">
        <v>251</v>
      </c>
      <c r="C30" s="5" t="s">
        <v>235</v>
      </c>
      <c r="D30" s="5" t="s">
        <v>239</v>
      </c>
      <c r="E30" s="5" t="s">
        <v>231</v>
      </c>
      <c r="F30" s="5" t="s">
        <v>233</v>
      </c>
      <c r="G30" s="5" t="s">
        <v>234</v>
      </c>
      <c r="H30" s="5" t="s">
        <v>93</v>
      </c>
      <c r="I30" s="5" t="s">
        <v>35</v>
      </c>
      <c r="J30" s="5" t="str">
        <f t="shared" si="7"/>
        <v>4 zuni HE</v>
      </c>
      <c r="K30" s="5" t="str">
        <f t="shared" si="8"/>
        <v>SUU11 minigun</v>
      </c>
      <c r="L30" s="5" t="str">
        <f t="shared" si="9"/>
        <v>M47 WP</v>
      </c>
      <c r="M30" s="5" t="str">
        <f t="shared" si="10"/>
        <v>19 FFAR</v>
      </c>
      <c r="N30" s="5" t="str">
        <f t="shared" si="11"/>
        <v>mk770</v>
      </c>
      <c r="O30" s="5" t="str">
        <f t="shared" si="12"/>
        <v>M1A frag CBU</v>
      </c>
      <c r="P30" s="5" t="str">
        <f t="shared" si="13"/>
        <v>6 CBU25 HE</v>
      </c>
    </row>
    <row r="31" spans="1:17" ht="35.25" customHeight="1" x14ac:dyDescent="0.35">
      <c r="A31" s="8" t="s">
        <v>62</v>
      </c>
      <c r="B31" s="5" t="s">
        <v>232</v>
      </c>
      <c r="C31" s="5" t="s">
        <v>235</v>
      </c>
      <c r="D31" s="5" t="s">
        <v>235</v>
      </c>
      <c r="E31" s="5" t="s">
        <v>235</v>
      </c>
      <c r="F31" s="5" t="s">
        <v>236</v>
      </c>
      <c r="G31" s="5" t="s">
        <v>238</v>
      </c>
      <c r="H31" s="5" t="s">
        <v>238</v>
      </c>
      <c r="I31" s="5" t="s">
        <v>35</v>
      </c>
      <c r="J31" s="5" t="str">
        <f>H31</f>
        <v>mk82 snk</v>
      </c>
      <c r="K31" s="5" t="str">
        <f>G31</f>
        <v>mk82 snk</v>
      </c>
      <c r="L31" s="5" t="str">
        <f>F31</f>
        <v>7 FFAR</v>
      </c>
      <c r="M31" s="5" t="str">
        <f>E31</f>
        <v>M1A frag CBU</v>
      </c>
      <c r="N31" s="5" t="str">
        <f>D31</f>
        <v>M1A frag CBU</v>
      </c>
      <c r="O31" s="5" t="str">
        <f>C31</f>
        <v>M1A frag CBU</v>
      </c>
      <c r="P31" s="5" t="str">
        <f>B31</f>
        <v>7 WP FFAR</v>
      </c>
    </row>
    <row r="32" spans="1:17" ht="35.25" customHeight="1" x14ac:dyDescent="0.35">
      <c r="A32" s="8" t="s">
        <v>10</v>
      </c>
      <c r="B32" s="5" t="s">
        <v>248</v>
      </c>
      <c r="C32" s="5" t="s">
        <v>238</v>
      </c>
      <c r="D32" s="5" t="s">
        <v>238</v>
      </c>
      <c r="E32" s="5" t="s">
        <v>238</v>
      </c>
      <c r="F32" s="5" t="s">
        <v>251</v>
      </c>
      <c r="G32" s="5" t="s">
        <v>238</v>
      </c>
      <c r="H32" s="5" t="s">
        <v>238</v>
      </c>
      <c r="I32" s="5" t="s">
        <v>35</v>
      </c>
      <c r="J32" s="5" t="str">
        <f t="shared" si="7"/>
        <v>mk82 snk</v>
      </c>
      <c r="K32" s="5" t="str">
        <f t="shared" si="8"/>
        <v>mk82 snk</v>
      </c>
      <c r="L32" s="5" t="str">
        <f t="shared" si="9"/>
        <v>6 CBU25 HE</v>
      </c>
      <c r="M32" s="5" t="str">
        <f t="shared" si="10"/>
        <v>mk82 snk</v>
      </c>
      <c r="N32" s="5" t="str">
        <f t="shared" si="11"/>
        <v>mk82 snk</v>
      </c>
      <c r="O32" s="5" t="str">
        <f t="shared" si="12"/>
        <v>mk82 snk</v>
      </c>
      <c r="P32" s="5" t="str">
        <f t="shared" si="13"/>
        <v>6 CBU22 WP</v>
      </c>
    </row>
    <row r="33" spans="1:16" ht="35.25" customHeight="1" x14ac:dyDescent="0.35">
      <c r="A33" s="8" t="s">
        <v>48</v>
      </c>
      <c r="B33" s="5" t="s">
        <v>251</v>
      </c>
      <c r="C33" s="5" t="s">
        <v>260</v>
      </c>
      <c r="D33" s="5" t="s">
        <v>260</v>
      </c>
      <c r="E33" s="5" t="s">
        <v>260</v>
      </c>
      <c r="F33" s="5" t="s">
        <v>251</v>
      </c>
      <c r="G33" s="5" t="s">
        <v>260</v>
      </c>
      <c r="H33" s="5" t="s">
        <v>27</v>
      </c>
      <c r="I33" s="5" t="s">
        <v>27</v>
      </c>
      <c r="J33" s="5" t="str">
        <f t="shared" si="7"/>
        <v>mk83</v>
      </c>
      <c r="K33" s="5" t="str">
        <f t="shared" si="8"/>
        <v xml:space="preserve">mk82 </v>
      </c>
      <c r="L33" s="5" t="str">
        <f t="shared" si="9"/>
        <v>6 CBU25 HE</v>
      </c>
      <c r="M33" s="5" t="str">
        <f t="shared" si="10"/>
        <v xml:space="preserve">mk82 </v>
      </c>
      <c r="N33" s="5" t="str">
        <f t="shared" si="11"/>
        <v xml:space="preserve">mk82 </v>
      </c>
      <c r="O33" s="5" t="str">
        <f t="shared" si="12"/>
        <v xml:space="preserve">mk82 </v>
      </c>
      <c r="P33" s="5" t="str">
        <f t="shared" si="13"/>
        <v>6 CBU25 HE</v>
      </c>
    </row>
    <row r="34" spans="1:16" ht="35.25" customHeight="1" x14ac:dyDescent="0.35">
      <c r="A34" s="8" t="s">
        <v>49</v>
      </c>
      <c r="B34" s="5" t="s">
        <v>249</v>
      </c>
      <c r="C34" s="5" t="s">
        <v>235</v>
      </c>
      <c r="D34" s="5" t="s">
        <v>251</v>
      </c>
      <c r="E34" s="5" t="s">
        <v>231</v>
      </c>
      <c r="F34" s="5" t="s">
        <v>248</v>
      </c>
      <c r="G34" s="5" t="s">
        <v>242</v>
      </c>
      <c r="H34" s="5" t="s">
        <v>242</v>
      </c>
      <c r="I34" s="5" t="s">
        <v>242</v>
      </c>
      <c r="J34" s="5" t="str">
        <f>H34</f>
        <v>CBU75</v>
      </c>
      <c r="K34" s="5" t="str">
        <f>G34</f>
        <v>CBU75</v>
      </c>
      <c r="L34" s="5" t="str">
        <f>F34</f>
        <v>6 CBU22 WP</v>
      </c>
      <c r="M34" s="5" t="str">
        <f>E34</f>
        <v>19 FFAR</v>
      </c>
      <c r="N34" s="5" t="str">
        <f>D34</f>
        <v>6 CBU25 HE</v>
      </c>
      <c r="O34" s="5" t="str">
        <f>C34</f>
        <v>M1A frag CBU</v>
      </c>
      <c r="P34" s="5" t="str">
        <f>B34</f>
        <v>6 CBU14A FRAG</v>
      </c>
    </row>
    <row r="35" spans="1:16" ht="35.25" customHeight="1" x14ac:dyDescent="0.35">
      <c r="A35" s="8" t="s">
        <v>237</v>
      </c>
      <c r="B35" s="5" t="s">
        <v>232</v>
      </c>
      <c r="C35" s="5" t="s">
        <v>249</v>
      </c>
      <c r="D35" s="5" t="s">
        <v>244</v>
      </c>
      <c r="E35" s="5" t="s">
        <v>243</v>
      </c>
      <c r="F35" s="5" t="s">
        <v>249</v>
      </c>
      <c r="G35" s="5" t="s">
        <v>240</v>
      </c>
      <c r="H35" s="5" t="s">
        <v>240</v>
      </c>
      <c r="I35" s="5" t="s">
        <v>35</v>
      </c>
      <c r="J35" s="5" t="str">
        <f t="shared" si="7"/>
        <v>CBU24</v>
      </c>
      <c r="K35" s="5" t="str">
        <f t="shared" si="8"/>
        <v>CBU24</v>
      </c>
      <c r="L35" s="5" t="str">
        <f t="shared" si="9"/>
        <v>6 CBU14A FRAG</v>
      </c>
      <c r="M35" s="5" t="str">
        <f t="shared" si="10"/>
        <v>CBU32A</v>
      </c>
      <c r="N35" s="5" t="str">
        <f t="shared" si="11"/>
        <v>CBU32B</v>
      </c>
      <c r="O35" s="5" t="str">
        <f t="shared" si="12"/>
        <v>6 CBU14A FRAG</v>
      </c>
      <c r="P35" s="5" t="str">
        <f t="shared" si="13"/>
        <v>7 WP FFAR</v>
      </c>
    </row>
    <row r="38" spans="1:16" x14ac:dyDescent="0.25">
      <c r="A38" s="2" t="s">
        <v>12</v>
      </c>
    </row>
    <row r="39" spans="1:16" x14ac:dyDescent="0.25">
      <c r="A39" s="2" t="s">
        <v>77</v>
      </c>
    </row>
    <row r="40" spans="1:16" x14ac:dyDescent="0.25">
      <c r="A40" t="s">
        <v>218</v>
      </c>
      <c r="I40" s="1">
        <v>1200</v>
      </c>
    </row>
    <row r="41" spans="1:16" x14ac:dyDescent="0.25">
      <c r="A41" t="s">
        <v>234</v>
      </c>
      <c r="C41" s="1">
        <v>750</v>
      </c>
      <c r="E41" s="1">
        <v>750</v>
      </c>
      <c r="G41" s="1">
        <v>750</v>
      </c>
      <c r="K41" s="1">
        <v>750</v>
      </c>
      <c r="M41" s="1">
        <v>750</v>
      </c>
      <c r="O41" s="1">
        <v>750</v>
      </c>
    </row>
    <row r="42" spans="1:16" x14ac:dyDescent="0.25">
      <c r="A42" s="3" t="s">
        <v>13</v>
      </c>
    </row>
    <row r="43" spans="1:16" x14ac:dyDescent="0.25">
      <c r="A43" t="s">
        <v>23</v>
      </c>
      <c r="B43" s="1">
        <v>1</v>
      </c>
      <c r="C43" s="1">
        <v>1</v>
      </c>
      <c r="D43" s="1">
        <v>1</v>
      </c>
      <c r="E43" s="1">
        <v>1</v>
      </c>
      <c r="G43" s="1">
        <v>1</v>
      </c>
      <c r="H43" s="1">
        <v>1</v>
      </c>
      <c r="J43" s="1">
        <f>H43</f>
        <v>1</v>
      </c>
      <c r="K43" s="1">
        <f>G43</f>
        <v>1</v>
      </c>
      <c r="M43" s="1">
        <f>E43</f>
        <v>1</v>
      </c>
      <c r="N43" s="1">
        <f>D43</f>
        <v>1</v>
      </c>
      <c r="O43" s="1">
        <f>C43</f>
        <v>1</v>
      </c>
      <c r="P43" s="1">
        <f>B43</f>
        <v>1</v>
      </c>
    </row>
    <row r="44" spans="1:16" x14ac:dyDescent="0.25">
      <c r="A44" t="s">
        <v>24</v>
      </c>
      <c r="C44" s="1">
        <v>1</v>
      </c>
      <c r="D44" s="1">
        <v>1</v>
      </c>
      <c r="E44" s="1">
        <v>1</v>
      </c>
      <c r="G44" s="1">
        <v>1</v>
      </c>
      <c r="H44" s="1">
        <v>1</v>
      </c>
      <c r="J44" s="1">
        <f t="shared" ref="J44:J50" si="14">H44</f>
        <v>1</v>
      </c>
      <c r="K44" s="1">
        <f t="shared" ref="K44:K50" si="15">G44</f>
        <v>1</v>
      </c>
      <c r="M44" s="1">
        <f t="shared" ref="M44:M50" si="16">E44</f>
        <v>1</v>
      </c>
      <c r="N44" s="1">
        <f t="shared" ref="N44:N50" si="17">D44</f>
        <v>1</v>
      </c>
      <c r="O44" s="1">
        <f t="shared" ref="O44:O50" si="18">C44</f>
        <v>1</v>
      </c>
    </row>
    <row r="45" spans="1:16" x14ac:dyDescent="0.25">
      <c r="A45" t="s">
        <v>27</v>
      </c>
      <c r="C45" s="1">
        <v>1</v>
      </c>
      <c r="D45" s="1">
        <v>1</v>
      </c>
      <c r="E45" s="1">
        <v>1</v>
      </c>
      <c r="G45" s="1">
        <v>1</v>
      </c>
      <c r="H45" s="1">
        <v>1</v>
      </c>
      <c r="J45" s="1">
        <f t="shared" si="14"/>
        <v>1</v>
      </c>
      <c r="K45" s="1">
        <f t="shared" si="15"/>
        <v>1</v>
      </c>
      <c r="M45" s="1">
        <f t="shared" si="16"/>
        <v>1</v>
      </c>
      <c r="N45" s="1">
        <f t="shared" si="17"/>
        <v>1</v>
      </c>
      <c r="O45" s="1">
        <f t="shared" si="18"/>
        <v>1</v>
      </c>
    </row>
    <row r="46" spans="1:16" x14ac:dyDescent="0.25">
      <c r="A46" t="s">
        <v>25</v>
      </c>
      <c r="C46" s="1">
        <v>1</v>
      </c>
      <c r="D46" s="1">
        <v>1</v>
      </c>
      <c r="E46" s="1">
        <v>1</v>
      </c>
      <c r="G46" s="1">
        <v>1</v>
      </c>
      <c r="H46" s="1">
        <v>1</v>
      </c>
      <c r="J46" s="1">
        <f t="shared" si="14"/>
        <v>1</v>
      </c>
      <c r="K46" s="1">
        <f t="shared" si="15"/>
        <v>1</v>
      </c>
      <c r="M46" s="1">
        <f t="shared" si="16"/>
        <v>1</v>
      </c>
      <c r="N46" s="1">
        <f t="shared" si="17"/>
        <v>1</v>
      </c>
      <c r="O46" s="1">
        <f t="shared" si="18"/>
        <v>1</v>
      </c>
    </row>
    <row r="47" spans="1:16" x14ac:dyDescent="0.25">
      <c r="A47" t="s">
        <v>26</v>
      </c>
      <c r="C47" s="1">
        <v>1</v>
      </c>
      <c r="D47" s="1">
        <v>1</v>
      </c>
      <c r="E47" s="1">
        <v>1</v>
      </c>
      <c r="G47" s="1">
        <v>1</v>
      </c>
      <c r="H47" s="1">
        <v>1</v>
      </c>
      <c r="J47" s="1">
        <f t="shared" si="14"/>
        <v>1</v>
      </c>
      <c r="K47" s="1">
        <f t="shared" si="15"/>
        <v>1</v>
      </c>
      <c r="M47" s="1">
        <f t="shared" si="16"/>
        <v>1</v>
      </c>
      <c r="N47" s="1">
        <f t="shared" si="17"/>
        <v>1</v>
      </c>
      <c r="O47" s="1">
        <f t="shared" si="18"/>
        <v>1</v>
      </c>
    </row>
    <row r="48" spans="1:16" x14ac:dyDescent="0.25">
      <c r="A48" t="s">
        <v>50</v>
      </c>
      <c r="C48" s="1">
        <v>1</v>
      </c>
      <c r="D48" s="1">
        <v>1</v>
      </c>
      <c r="E48" s="1">
        <v>1</v>
      </c>
      <c r="G48" s="1">
        <v>1</v>
      </c>
      <c r="H48" s="1">
        <v>1</v>
      </c>
      <c r="J48" s="1">
        <f t="shared" si="14"/>
        <v>1</v>
      </c>
      <c r="K48" s="1">
        <f t="shared" si="15"/>
        <v>1</v>
      </c>
      <c r="M48" s="1">
        <f t="shared" si="16"/>
        <v>1</v>
      </c>
      <c r="N48" s="1">
        <f t="shared" si="17"/>
        <v>1</v>
      </c>
      <c r="O48" s="1">
        <f t="shared" si="18"/>
        <v>1</v>
      </c>
    </row>
    <row r="49" spans="1:16" x14ac:dyDescent="0.25">
      <c r="A49" t="s">
        <v>242</v>
      </c>
      <c r="C49" s="1">
        <v>1</v>
      </c>
      <c r="D49" s="1">
        <v>1</v>
      </c>
      <c r="E49" s="1">
        <v>1</v>
      </c>
      <c r="G49" s="1">
        <v>1</v>
      </c>
      <c r="H49" s="1">
        <v>1</v>
      </c>
      <c r="J49" s="1">
        <f t="shared" si="14"/>
        <v>1</v>
      </c>
      <c r="K49" s="1">
        <f t="shared" si="15"/>
        <v>1</v>
      </c>
      <c r="M49" s="1">
        <f t="shared" si="16"/>
        <v>1</v>
      </c>
      <c r="N49" s="1">
        <f t="shared" si="17"/>
        <v>1</v>
      </c>
      <c r="O49" s="1">
        <f t="shared" si="18"/>
        <v>1</v>
      </c>
    </row>
    <row r="50" spans="1:16" x14ac:dyDescent="0.25">
      <c r="A50" t="s">
        <v>241</v>
      </c>
      <c r="C50" s="1">
        <v>1</v>
      </c>
      <c r="D50" s="1">
        <v>1</v>
      </c>
      <c r="E50" s="1">
        <v>1</v>
      </c>
      <c r="G50" s="1">
        <v>1</v>
      </c>
      <c r="H50" s="1">
        <v>1</v>
      </c>
      <c r="J50" s="1">
        <f t="shared" si="14"/>
        <v>1</v>
      </c>
      <c r="K50" s="1">
        <f t="shared" si="15"/>
        <v>1</v>
      </c>
      <c r="M50" s="1">
        <f t="shared" si="16"/>
        <v>1</v>
      </c>
      <c r="N50" s="1">
        <f t="shared" si="17"/>
        <v>1</v>
      </c>
      <c r="O50" s="1">
        <f t="shared" si="18"/>
        <v>1</v>
      </c>
    </row>
    <row r="51" spans="1:16" x14ac:dyDescent="0.25">
      <c r="A51" t="s">
        <v>253</v>
      </c>
      <c r="B51" s="1">
        <v>1</v>
      </c>
      <c r="C51" s="1">
        <v>1</v>
      </c>
      <c r="D51" s="1">
        <v>1</v>
      </c>
      <c r="E51" s="1">
        <v>1</v>
      </c>
      <c r="G51" s="1">
        <v>1</v>
      </c>
      <c r="K51" s="1">
        <f t="shared" ref="K51" si="19">G51</f>
        <v>1</v>
      </c>
      <c r="M51" s="1">
        <f t="shared" ref="M51" si="20">E51</f>
        <v>1</v>
      </c>
      <c r="N51" s="1">
        <f t="shared" ref="N51" si="21">D51</f>
        <v>1</v>
      </c>
      <c r="O51" s="1">
        <f t="shared" ref="O51" si="22">C51</f>
        <v>1</v>
      </c>
      <c r="P51" s="1">
        <f t="shared" ref="P51" si="23">B51</f>
        <v>1</v>
      </c>
    </row>
    <row r="52" spans="1:16" x14ac:dyDescent="0.25">
      <c r="A52" t="s">
        <v>233</v>
      </c>
      <c r="C52" s="1">
        <v>1</v>
      </c>
      <c r="D52" s="1">
        <v>1</v>
      </c>
      <c r="E52" s="1">
        <v>1</v>
      </c>
      <c r="G52" s="1">
        <v>1</v>
      </c>
      <c r="H52" s="1">
        <v>1</v>
      </c>
      <c r="J52" s="1">
        <f>H52</f>
        <v>1</v>
      </c>
      <c r="K52" s="1">
        <f>G52</f>
        <v>1</v>
      </c>
      <c r="M52" s="1">
        <f>E52</f>
        <v>1</v>
      </c>
      <c r="N52" s="1">
        <f>D52</f>
        <v>1</v>
      </c>
      <c r="O52" s="1">
        <f>C52</f>
        <v>1</v>
      </c>
    </row>
    <row r="53" spans="1:16" x14ac:dyDescent="0.25">
      <c r="A53" t="s">
        <v>235</v>
      </c>
      <c r="C53" s="1">
        <v>1</v>
      </c>
      <c r="D53" s="1">
        <v>1</v>
      </c>
      <c r="E53" s="1">
        <v>1</v>
      </c>
      <c r="G53" s="1">
        <v>1</v>
      </c>
      <c r="H53" s="1">
        <v>1</v>
      </c>
      <c r="J53" s="1">
        <f>H53</f>
        <v>1</v>
      </c>
      <c r="K53" s="1">
        <f>G53</f>
        <v>1</v>
      </c>
      <c r="M53" s="1">
        <f>E53</f>
        <v>1</v>
      </c>
      <c r="N53" s="1">
        <f>D53</f>
        <v>1</v>
      </c>
      <c r="O53" s="1">
        <f>C53</f>
        <v>1</v>
      </c>
    </row>
    <row r="55" spans="1:16" x14ac:dyDescent="0.25">
      <c r="A55" s="3" t="s">
        <v>14</v>
      </c>
    </row>
    <row r="56" spans="1:16" x14ac:dyDescent="0.25">
      <c r="A56" t="s">
        <v>268</v>
      </c>
      <c r="B56" s="1">
        <v>1</v>
      </c>
      <c r="C56" s="1">
        <v>1</v>
      </c>
      <c r="D56" s="1">
        <v>1</v>
      </c>
      <c r="E56" s="1">
        <v>1</v>
      </c>
      <c r="F56" s="1">
        <v>1</v>
      </c>
      <c r="G56" s="1">
        <v>1</v>
      </c>
      <c r="H56" s="1">
        <v>1</v>
      </c>
      <c r="I56" s="1">
        <v>1</v>
      </c>
      <c r="J56" s="1">
        <v>1</v>
      </c>
      <c r="K56" s="1">
        <v>1</v>
      </c>
      <c r="L56" s="1">
        <v>1</v>
      </c>
      <c r="M56" s="1">
        <v>1</v>
      </c>
      <c r="N56" s="1">
        <v>1</v>
      </c>
      <c r="O56" s="1">
        <v>1</v>
      </c>
      <c r="P56" s="1">
        <v>1</v>
      </c>
    </row>
    <row r="57" spans="1:16" x14ac:dyDescent="0.25">
      <c r="A57" t="s">
        <v>269</v>
      </c>
      <c r="C57" s="1">
        <v>1</v>
      </c>
      <c r="E57" s="1">
        <v>1</v>
      </c>
      <c r="G57" s="1">
        <v>1</v>
      </c>
      <c r="H57" s="1">
        <v>1</v>
      </c>
      <c r="I57" s="1">
        <v>1</v>
      </c>
      <c r="J57" s="1">
        <v>1</v>
      </c>
      <c r="K57" s="1">
        <v>1</v>
      </c>
      <c r="M57" s="1">
        <v>1</v>
      </c>
      <c r="O57" s="1">
        <v>1</v>
      </c>
    </row>
    <row r="58" spans="1:16" x14ac:dyDescent="0.25">
      <c r="A58" t="s">
        <v>270</v>
      </c>
      <c r="H58" s="1">
        <v>1</v>
      </c>
      <c r="J58" s="1">
        <v>1</v>
      </c>
    </row>
    <row r="60" spans="1:16" x14ac:dyDescent="0.25">
      <c r="A60" s="3" t="s">
        <v>8</v>
      </c>
    </row>
    <row r="61" spans="1:16" x14ac:dyDescent="0.25">
      <c r="A61" t="s">
        <v>267</v>
      </c>
      <c r="C61" s="1">
        <v>1</v>
      </c>
      <c r="D61" s="1">
        <v>1</v>
      </c>
      <c r="E61" s="1">
        <v>1</v>
      </c>
      <c r="G61" s="1">
        <v>1</v>
      </c>
      <c r="K61" s="1">
        <v>1</v>
      </c>
      <c r="M61" s="1">
        <v>1</v>
      </c>
      <c r="N61" s="1">
        <v>1</v>
      </c>
      <c r="O61" s="1">
        <v>1</v>
      </c>
    </row>
    <row r="63" spans="1:16" x14ac:dyDescent="0.25">
      <c r="A63" s="3" t="s">
        <v>35</v>
      </c>
      <c r="H63" s="1">
        <v>1</v>
      </c>
      <c r="I63" s="1">
        <v>1</v>
      </c>
      <c r="J63" s="1">
        <f>H63</f>
        <v>1</v>
      </c>
    </row>
    <row r="66" spans="1:1" x14ac:dyDescent="0.25">
      <c r="A66" t="s">
        <v>252</v>
      </c>
    </row>
    <row r="68" spans="1:1" x14ac:dyDescent="0.25">
      <c r="A68" t="s">
        <v>247</v>
      </c>
    </row>
    <row r="69" spans="1:1" x14ac:dyDescent="0.25">
      <c r="A69" t="s">
        <v>259</v>
      </c>
    </row>
    <row r="70" spans="1:1" x14ac:dyDescent="0.25">
      <c r="A70" t="s">
        <v>258</v>
      </c>
    </row>
    <row r="71" spans="1:1" x14ac:dyDescent="0.25">
      <c r="A71" t="s">
        <v>257</v>
      </c>
    </row>
    <row r="72" spans="1:1" x14ac:dyDescent="0.25">
      <c r="A72" s="10" t="s">
        <v>255</v>
      </c>
    </row>
    <row r="73" spans="1:1" x14ac:dyDescent="0.25">
      <c r="A73" s="10" t="s">
        <v>256</v>
      </c>
    </row>
    <row r="76" spans="1:1" x14ac:dyDescent="0.25">
      <c r="A76" t="s">
        <v>246</v>
      </c>
    </row>
  </sheetData>
  <hyperlinks>
    <hyperlink ref="R9" r:id="rId1" location="Specifications_.28A-1H_Skyraider.29"/>
    <hyperlink ref="R7" r:id="rId2"/>
    <hyperlink ref="R5" r:id="rId3"/>
    <hyperlink ref="R6" r:id="rId4"/>
    <hyperlink ref="R4" r:id="rId5"/>
    <hyperlink ref="A72" r:id="rId6" location="_BLU17"/>
    <hyperlink ref="A73" r:id="rId7" location="_BLU24"/>
    <hyperlink ref="R3" r:id="rId8"/>
  </hyperlinks>
  <pageMargins left="0.7" right="0.7" top="0.75" bottom="0.75" header="0.3" footer="0.3"/>
  <pageSetup paperSize="9" orientation="portrait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H68"/>
  <sheetViews>
    <sheetView topLeftCell="A34" zoomScale="85" zoomScaleNormal="85" workbookViewId="0">
      <selection activeCell="A23" sqref="A23:H68"/>
    </sheetView>
  </sheetViews>
  <sheetFormatPr defaultRowHeight="15" x14ac:dyDescent="0.25"/>
  <cols>
    <col min="1" max="1" width="16.28515625" bestFit="1" customWidth="1"/>
    <col min="2" max="3" width="19.7109375" style="1" customWidth="1"/>
    <col min="4" max="4" width="22.85546875" style="1" customWidth="1"/>
    <col min="5" max="8" width="19.7109375" style="1" customWidth="1"/>
  </cols>
  <sheetData>
    <row r="23" spans="1:8" ht="18.75" x14ac:dyDescent="0.3">
      <c r="A23" s="6" t="s">
        <v>4</v>
      </c>
      <c r="B23" s="7" t="s">
        <v>80</v>
      </c>
      <c r="C23" s="7" t="s">
        <v>79</v>
      </c>
      <c r="D23" s="7" t="s">
        <v>1</v>
      </c>
      <c r="E23" s="7" t="s">
        <v>3</v>
      </c>
      <c r="F23" s="7" t="str">
        <f>D23</f>
        <v>inner wing</v>
      </c>
      <c r="G23" s="7" t="str">
        <f>C23</f>
        <v>mid wing</v>
      </c>
      <c r="H23" s="7" t="str">
        <f>B23</f>
        <v>outer wing</v>
      </c>
    </row>
    <row r="24" spans="1:8" ht="18.75" x14ac:dyDescent="0.3">
      <c r="A24" s="6" t="s">
        <v>2</v>
      </c>
      <c r="B24" s="7">
        <v>3500</v>
      </c>
      <c r="C24" s="7">
        <v>3500</v>
      </c>
      <c r="D24" s="7">
        <v>2500</v>
      </c>
      <c r="E24" s="7">
        <v>1000</v>
      </c>
      <c r="F24" s="7">
        <f>D24</f>
        <v>2500</v>
      </c>
      <c r="G24" s="7">
        <f>C24</f>
        <v>3500</v>
      </c>
      <c r="H24" s="7">
        <f>B24</f>
        <v>3500</v>
      </c>
    </row>
    <row r="25" spans="1:8" ht="21" x14ac:dyDescent="0.35">
      <c r="A25" s="8" t="s">
        <v>5</v>
      </c>
      <c r="B25" s="4"/>
      <c r="C25" s="4"/>
      <c r="D25" s="4"/>
      <c r="E25" s="4"/>
      <c r="F25" s="4"/>
      <c r="G25" s="4"/>
      <c r="H25" s="4"/>
    </row>
    <row r="26" spans="1:8" ht="35.25" customHeight="1" x14ac:dyDescent="0.35">
      <c r="A26" s="8" t="s">
        <v>6</v>
      </c>
      <c r="B26" s="5" t="s">
        <v>93</v>
      </c>
      <c r="C26" s="5" t="s">
        <v>58</v>
      </c>
      <c r="D26" s="5" t="s">
        <v>35</v>
      </c>
      <c r="E26" s="5" t="s">
        <v>78</v>
      </c>
      <c r="F26" s="5" t="str">
        <f>D26</f>
        <v>fuel</v>
      </c>
      <c r="G26" s="5" t="str">
        <f>C26</f>
        <v>3 Aim9</v>
      </c>
      <c r="H26" s="5" t="str">
        <f>B26</f>
        <v>4 zuni HE</v>
      </c>
    </row>
    <row r="27" spans="1:8" ht="35.25" customHeight="1" x14ac:dyDescent="0.35">
      <c r="A27" s="8" t="s">
        <v>7</v>
      </c>
      <c r="B27" s="5" t="s">
        <v>83</v>
      </c>
      <c r="C27" s="5" t="s">
        <v>54</v>
      </c>
      <c r="D27" s="5" t="s">
        <v>84</v>
      </c>
      <c r="E27" s="5" t="s">
        <v>78</v>
      </c>
      <c r="F27" s="5" t="str">
        <f t="shared" ref="F27:F37" si="0">D27</f>
        <v>3 mk77 750</v>
      </c>
      <c r="G27" s="5" t="str">
        <f t="shared" ref="G27:G37" si="1">C27</f>
        <v>6 mk82 snake</v>
      </c>
      <c r="H27" s="5" t="str">
        <f t="shared" ref="H27:H37" si="2">B27</f>
        <v>1 x 19 FFAR</v>
      </c>
    </row>
    <row r="28" spans="1:8" ht="35.25" customHeight="1" x14ac:dyDescent="0.35">
      <c r="A28" s="8" t="s">
        <v>8</v>
      </c>
      <c r="B28" s="5" t="s">
        <v>72</v>
      </c>
      <c r="C28" s="5" t="s">
        <v>59</v>
      </c>
      <c r="D28" s="5" t="s">
        <v>86</v>
      </c>
      <c r="E28" s="5" t="s">
        <v>78</v>
      </c>
      <c r="F28" s="5" t="str">
        <f t="shared" si="0"/>
        <v>2 AGM65</v>
      </c>
      <c r="G28" s="5" t="str">
        <f t="shared" si="1"/>
        <v>3 agm45</v>
      </c>
      <c r="H28" s="5" t="str">
        <f t="shared" si="2"/>
        <v>1 AGM12</v>
      </c>
    </row>
    <row r="29" spans="1:8" ht="35.25" customHeight="1" x14ac:dyDescent="0.35">
      <c r="A29" s="8" t="s">
        <v>9</v>
      </c>
      <c r="B29" s="5" t="s">
        <v>87</v>
      </c>
      <c r="C29" s="5" t="s">
        <v>85</v>
      </c>
      <c r="D29" s="5" t="s">
        <v>45</v>
      </c>
      <c r="E29" s="5" t="s">
        <v>78</v>
      </c>
      <c r="F29" s="5" t="str">
        <f t="shared" si="0"/>
        <v>6 mk81</v>
      </c>
      <c r="G29" s="5" t="str">
        <f t="shared" si="1"/>
        <v>6 mk77 500</v>
      </c>
      <c r="H29" s="5" t="str">
        <f t="shared" si="2"/>
        <v>4 zuni AT</v>
      </c>
    </row>
    <row r="30" spans="1:8" ht="35.25" customHeight="1" x14ac:dyDescent="0.35">
      <c r="A30" s="8" t="s">
        <v>66</v>
      </c>
      <c r="B30" s="5" t="s">
        <v>35</v>
      </c>
      <c r="C30" s="5" t="s">
        <v>61</v>
      </c>
      <c r="D30" s="5" t="s">
        <v>35</v>
      </c>
      <c r="E30" s="5" t="s">
        <v>78</v>
      </c>
      <c r="F30" s="5" t="str">
        <f t="shared" si="0"/>
        <v>fuel</v>
      </c>
      <c r="G30" s="5" t="str">
        <f t="shared" si="1"/>
        <v>6 mk82</v>
      </c>
      <c r="H30" s="5" t="str">
        <f t="shared" si="2"/>
        <v>fuel</v>
      </c>
    </row>
    <row r="31" spans="1:8" ht="35.25" customHeight="1" x14ac:dyDescent="0.35">
      <c r="A31" s="8" t="s">
        <v>10</v>
      </c>
      <c r="B31" s="5" t="s">
        <v>41</v>
      </c>
      <c r="C31" s="5" t="s">
        <v>41</v>
      </c>
      <c r="D31" s="5" t="s">
        <v>88</v>
      </c>
      <c r="E31" s="5" t="s">
        <v>78</v>
      </c>
      <c r="F31" s="5" t="str">
        <f t="shared" si="0"/>
        <v>2 mk83</v>
      </c>
      <c r="G31" s="5" t="str">
        <f t="shared" si="1"/>
        <v>3 mk83</v>
      </c>
      <c r="H31" s="5" t="str">
        <f t="shared" si="2"/>
        <v>3 mk83</v>
      </c>
    </row>
    <row r="32" spans="1:8" ht="35.25" customHeight="1" x14ac:dyDescent="0.35">
      <c r="A32" s="8" t="s">
        <v>62</v>
      </c>
      <c r="B32" s="5" t="s">
        <v>54</v>
      </c>
      <c r="C32" s="5" t="s">
        <v>54</v>
      </c>
      <c r="D32" s="5" t="s">
        <v>89</v>
      </c>
      <c r="E32" s="5" t="s">
        <v>78</v>
      </c>
      <c r="F32" s="5" t="str">
        <f t="shared" si="0"/>
        <v>3 mk82 snake</v>
      </c>
      <c r="G32" s="5" t="str">
        <f t="shared" si="1"/>
        <v>6 mk82 snake</v>
      </c>
      <c r="H32" s="5" t="str">
        <f t="shared" si="2"/>
        <v>6 mk82 snake</v>
      </c>
    </row>
    <row r="33" spans="1:8" ht="35.25" customHeight="1" x14ac:dyDescent="0.35">
      <c r="A33" s="8" t="s">
        <v>70</v>
      </c>
      <c r="B33" s="5" t="s">
        <v>61</v>
      </c>
      <c r="C33" s="5" t="s">
        <v>41</v>
      </c>
      <c r="D33" s="5" t="s">
        <v>45</v>
      </c>
      <c r="E33" s="5" t="s">
        <v>78</v>
      </c>
      <c r="F33" s="5" t="str">
        <f t="shared" si="0"/>
        <v>6 mk81</v>
      </c>
      <c r="G33" s="5" t="str">
        <f t="shared" si="1"/>
        <v>3 mk83</v>
      </c>
      <c r="H33" s="5" t="str">
        <f t="shared" si="2"/>
        <v>6 mk82</v>
      </c>
    </row>
    <row r="34" spans="1:8" ht="35.25" customHeight="1" x14ac:dyDescent="0.35">
      <c r="A34" s="8" t="s">
        <v>48</v>
      </c>
      <c r="B34" s="5" t="s">
        <v>44</v>
      </c>
      <c r="C34" s="5" t="s">
        <v>44</v>
      </c>
      <c r="D34" s="5" t="s">
        <v>44</v>
      </c>
      <c r="E34" s="5" t="s">
        <v>78</v>
      </c>
      <c r="F34" s="5" t="str">
        <f t="shared" si="0"/>
        <v>1 mk84</v>
      </c>
      <c r="G34" s="5" t="str">
        <f t="shared" si="1"/>
        <v>1 mk84</v>
      </c>
      <c r="H34" s="5" t="str">
        <f t="shared" si="2"/>
        <v>1 mk84</v>
      </c>
    </row>
    <row r="35" spans="1:8" ht="35.25" customHeight="1" x14ac:dyDescent="0.35">
      <c r="A35" s="8" t="s">
        <v>67</v>
      </c>
      <c r="B35" s="5" t="s">
        <v>90</v>
      </c>
      <c r="C35" s="5" t="s">
        <v>90</v>
      </c>
      <c r="D35" s="5" t="s">
        <v>71</v>
      </c>
      <c r="E35" s="5" t="s">
        <v>78</v>
      </c>
      <c r="F35" s="5" t="str">
        <f t="shared" si="0"/>
        <v>3 AGM45</v>
      </c>
      <c r="G35" s="5" t="str">
        <f t="shared" si="1"/>
        <v>1 GBU8</v>
      </c>
      <c r="H35" s="5" t="str">
        <f t="shared" si="2"/>
        <v>1 GBU8</v>
      </c>
    </row>
    <row r="36" spans="1:8" ht="35.25" customHeight="1" x14ac:dyDescent="0.35">
      <c r="A36" s="8" t="s">
        <v>49</v>
      </c>
      <c r="B36" s="5" t="s">
        <v>91</v>
      </c>
      <c r="C36" s="5" t="s">
        <v>92</v>
      </c>
      <c r="D36" s="5" t="s">
        <v>94</v>
      </c>
      <c r="E36" s="5" t="s">
        <v>78</v>
      </c>
      <c r="F36" s="5" t="s">
        <v>95</v>
      </c>
      <c r="G36" s="5" t="str">
        <f t="shared" si="1"/>
        <v>6 CBU24</v>
      </c>
      <c r="H36" s="5" t="str">
        <f t="shared" si="2"/>
        <v>4 zuni FRAG</v>
      </c>
    </row>
    <row r="37" spans="1:8" ht="35.25" customHeight="1" x14ac:dyDescent="0.35">
      <c r="A37" s="8" t="s">
        <v>11</v>
      </c>
      <c r="B37" s="5" t="s">
        <v>59</v>
      </c>
      <c r="C37" s="5" t="s">
        <v>72</v>
      </c>
      <c r="D37" s="5" t="s">
        <v>35</v>
      </c>
      <c r="E37" s="5" t="s">
        <v>78</v>
      </c>
      <c r="F37" s="5" t="str">
        <f t="shared" si="0"/>
        <v>fuel</v>
      </c>
      <c r="G37" s="5" t="str">
        <f t="shared" si="1"/>
        <v>1 AGM12</v>
      </c>
      <c r="H37" s="5" t="str">
        <f t="shared" si="2"/>
        <v>3 agm45</v>
      </c>
    </row>
    <row r="40" spans="1:8" x14ac:dyDescent="0.25">
      <c r="A40" s="2" t="s">
        <v>12</v>
      </c>
    </row>
    <row r="41" spans="1:8" x14ac:dyDescent="0.25">
      <c r="A41" s="2" t="s">
        <v>77</v>
      </c>
    </row>
    <row r="42" spans="1:8" x14ac:dyDescent="0.25">
      <c r="A42" t="s">
        <v>76</v>
      </c>
      <c r="E42" s="1">
        <v>1030</v>
      </c>
    </row>
    <row r="44" spans="1:8" x14ac:dyDescent="0.25">
      <c r="A44" s="3" t="s">
        <v>13</v>
      </c>
    </row>
    <row r="45" spans="1:8" x14ac:dyDescent="0.25">
      <c r="A45" t="s">
        <v>23</v>
      </c>
      <c r="B45" s="1">
        <v>6</v>
      </c>
      <c r="C45" s="1">
        <v>6</v>
      </c>
      <c r="D45" s="1">
        <v>4</v>
      </c>
      <c r="F45" s="1">
        <f>D45</f>
        <v>4</v>
      </c>
      <c r="G45" s="1">
        <f>C45</f>
        <v>6</v>
      </c>
      <c r="H45" s="1">
        <f>B45</f>
        <v>6</v>
      </c>
    </row>
    <row r="46" spans="1:8" x14ac:dyDescent="0.25">
      <c r="A46" t="s">
        <v>24</v>
      </c>
      <c r="B46" s="1">
        <v>6</v>
      </c>
      <c r="C46" s="1">
        <v>6</v>
      </c>
      <c r="D46" s="1">
        <v>6</v>
      </c>
      <c r="F46" s="1">
        <f t="shared" ref="F46:F68" si="3">D46</f>
        <v>6</v>
      </c>
      <c r="G46" s="1">
        <f t="shared" ref="G46:G68" si="4">C46</f>
        <v>6</v>
      </c>
      <c r="H46" s="1">
        <f t="shared" ref="H46:H68" si="5">B46</f>
        <v>6</v>
      </c>
    </row>
    <row r="47" spans="1:8" x14ac:dyDescent="0.25">
      <c r="A47" t="s">
        <v>27</v>
      </c>
      <c r="B47" s="1">
        <v>3</v>
      </c>
      <c r="C47" s="1">
        <v>3</v>
      </c>
      <c r="D47" s="1">
        <v>3</v>
      </c>
      <c r="F47" s="1">
        <f t="shared" si="3"/>
        <v>3</v>
      </c>
      <c r="G47" s="1">
        <f t="shared" si="4"/>
        <v>3</v>
      </c>
      <c r="H47" s="1">
        <f t="shared" si="5"/>
        <v>3</v>
      </c>
    </row>
    <row r="48" spans="1:8" x14ac:dyDescent="0.25">
      <c r="A48" t="s">
        <v>28</v>
      </c>
      <c r="B48" s="1">
        <v>1</v>
      </c>
      <c r="C48" s="1">
        <v>1</v>
      </c>
      <c r="D48" s="1">
        <v>1</v>
      </c>
      <c r="F48" s="1">
        <f t="shared" si="3"/>
        <v>1</v>
      </c>
      <c r="G48" s="1">
        <f t="shared" si="4"/>
        <v>1</v>
      </c>
      <c r="H48" s="1">
        <f t="shared" si="5"/>
        <v>1</v>
      </c>
    </row>
    <row r="49" spans="1:8" x14ac:dyDescent="0.25">
      <c r="A49" t="s">
        <v>25</v>
      </c>
      <c r="B49" s="1">
        <v>6</v>
      </c>
      <c r="C49" s="1">
        <v>6</v>
      </c>
      <c r="D49" s="1">
        <v>6</v>
      </c>
      <c r="F49" s="1">
        <f t="shared" si="3"/>
        <v>6</v>
      </c>
      <c r="G49" s="1">
        <f t="shared" si="4"/>
        <v>6</v>
      </c>
      <c r="H49" s="1">
        <f t="shared" si="5"/>
        <v>6</v>
      </c>
    </row>
    <row r="50" spans="1:8" x14ac:dyDescent="0.25">
      <c r="A50" t="s">
        <v>26</v>
      </c>
      <c r="B50" s="1">
        <v>3</v>
      </c>
      <c r="C50" s="1">
        <v>3</v>
      </c>
      <c r="D50" s="1">
        <v>3</v>
      </c>
      <c r="F50" s="1">
        <f t="shared" si="3"/>
        <v>3</v>
      </c>
      <c r="G50" s="1">
        <f t="shared" si="4"/>
        <v>3</v>
      </c>
      <c r="H50" s="1">
        <f t="shared" si="5"/>
        <v>3</v>
      </c>
    </row>
    <row r="51" spans="1:8" x14ac:dyDescent="0.25">
      <c r="A51" t="s">
        <v>50</v>
      </c>
      <c r="B51" s="1">
        <v>6</v>
      </c>
      <c r="C51" s="1">
        <v>6</v>
      </c>
      <c r="D51" s="1">
        <v>6</v>
      </c>
      <c r="F51" s="1">
        <f t="shared" si="3"/>
        <v>6</v>
      </c>
      <c r="G51" s="1">
        <f t="shared" si="4"/>
        <v>6</v>
      </c>
      <c r="H51" s="1">
        <f t="shared" si="5"/>
        <v>6</v>
      </c>
    </row>
    <row r="52" spans="1:8" x14ac:dyDescent="0.25">
      <c r="A52" t="s">
        <v>51</v>
      </c>
      <c r="B52" s="1">
        <v>6</v>
      </c>
      <c r="C52" s="1">
        <v>6</v>
      </c>
      <c r="D52" s="1">
        <v>6</v>
      </c>
      <c r="F52" s="1">
        <f t="shared" si="3"/>
        <v>6</v>
      </c>
      <c r="G52" s="1">
        <f t="shared" si="4"/>
        <v>6</v>
      </c>
      <c r="H52" s="1">
        <f t="shared" si="5"/>
        <v>6</v>
      </c>
    </row>
    <row r="53" spans="1:8" x14ac:dyDescent="0.25">
      <c r="A53" t="s">
        <v>81</v>
      </c>
      <c r="B53" s="1">
        <v>1</v>
      </c>
      <c r="C53" s="1">
        <v>1</v>
      </c>
      <c r="D53" s="1">
        <v>1</v>
      </c>
      <c r="F53" s="1">
        <f t="shared" si="3"/>
        <v>1</v>
      </c>
      <c r="G53" s="1">
        <f t="shared" si="4"/>
        <v>1</v>
      </c>
      <c r="H53" s="1">
        <f t="shared" si="5"/>
        <v>1</v>
      </c>
    </row>
    <row r="55" spans="1:8" x14ac:dyDescent="0.25">
      <c r="A55" s="3" t="s">
        <v>14</v>
      </c>
    </row>
    <row r="56" spans="1:8" x14ac:dyDescent="0.25">
      <c r="A56" t="s">
        <v>15</v>
      </c>
      <c r="B56" s="1" t="s">
        <v>17</v>
      </c>
      <c r="C56" s="1" t="s">
        <v>17</v>
      </c>
      <c r="G56" s="1" t="str">
        <f t="shared" si="4"/>
        <v>1x19 / 1x7</v>
      </c>
      <c r="H56" s="1" t="str">
        <f t="shared" si="5"/>
        <v>1x19 / 1x7</v>
      </c>
    </row>
    <row r="57" spans="1:8" x14ac:dyDescent="0.25">
      <c r="A57" t="s">
        <v>16</v>
      </c>
      <c r="B57" s="1" t="s">
        <v>20</v>
      </c>
      <c r="C57" s="1" t="s">
        <v>20</v>
      </c>
      <c r="G57" s="1" t="str">
        <f t="shared" si="4"/>
        <v>1 x 4</v>
      </c>
      <c r="H57" s="1" t="str">
        <f t="shared" si="5"/>
        <v>1 x 4</v>
      </c>
    </row>
    <row r="59" spans="1:8" x14ac:dyDescent="0.25">
      <c r="A59" s="3" t="s">
        <v>29</v>
      </c>
    </row>
    <row r="60" spans="1:8" x14ac:dyDescent="0.25">
      <c r="A60" t="s">
        <v>30</v>
      </c>
      <c r="B60" s="1">
        <v>1</v>
      </c>
      <c r="C60" s="1">
        <v>1</v>
      </c>
      <c r="D60" s="1">
        <v>1</v>
      </c>
      <c r="F60" s="1">
        <f t="shared" si="3"/>
        <v>1</v>
      </c>
      <c r="G60" s="1">
        <f t="shared" si="4"/>
        <v>1</v>
      </c>
      <c r="H60" s="1">
        <f t="shared" si="5"/>
        <v>1</v>
      </c>
    </row>
    <row r="61" spans="1:8" x14ac:dyDescent="0.25">
      <c r="A61" t="s">
        <v>31</v>
      </c>
      <c r="B61" s="1">
        <v>3</v>
      </c>
      <c r="C61" s="1">
        <v>3</v>
      </c>
      <c r="D61" s="1">
        <v>3</v>
      </c>
      <c r="F61" s="1">
        <f t="shared" si="3"/>
        <v>3</v>
      </c>
      <c r="G61" s="1">
        <f t="shared" si="4"/>
        <v>3</v>
      </c>
      <c r="H61" s="1">
        <f t="shared" si="5"/>
        <v>3</v>
      </c>
    </row>
    <row r="62" spans="1:8" x14ac:dyDescent="0.25">
      <c r="A62" t="s">
        <v>64</v>
      </c>
      <c r="B62" s="1">
        <v>2</v>
      </c>
      <c r="C62" s="1">
        <v>2</v>
      </c>
      <c r="D62" s="1">
        <v>2</v>
      </c>
      <c r="F62" s="1">
        <f t="shared" si="3"/>
        <v>2</v>
      </c>
      <c r="G62" s="1">
        <f t="shared" si="4"/>
        <v>2</v>
      </c>
      <c r="H62" s="1">
        <f t="shared" si="5"/>
        <v>2</v>
      </c>
    </row>
    <row r="63" spans="1:8" x14ac:dyDescent="0.25">
      <c r="A63" t="s">
        <v>82</v>
      </c>
      <c r="B63" s="1">
        <v>2</v>
      </c>
      <c r="C63" s="1">
        <v>2</v>
      </c>
      <c r="D63" s="1">
        <v>2</v>
      </c>
      <c r="F63" s="1">
        <f t="shared" ref="F63" si="6">D63</f>
        <v>2</v>
      </c>
      <c r="G63" s="1">
        <f t="shared" ref="G63" si="7">C63</f>
        <v>2</v>
      </c>
      <c r="H63" s="1">
        <f t="shared" ref="H63" si="8">B63</f>
        <v>2</v>
      </c>
    </row>
    <row r="65" spans="1:8" x14ac:dyDescent="0.25">
      <c r="A65" s="3" t="s">
        <v>32</v>
      </c>
    </row>
    <row r="66" spans="1:8" x14ac:dyDescent="0.25">
      <c r="A66" t="s">
        <v>33</v>
      </c>
      <c r="E66" s="1">
        <v>2</v>
      </c>
    </row>
    <row r="68" spans="1:8" x14ac:dyDescent="0.25">
      <c r="A68" s="3" t="s">
        <v>35</v>
      </c>
      <c r="B68" s="1">
        <v>1</v>
      </c>
      <c r="C68" s="1">
        <v>0</v>
      </c>
      <c r="D68" s="1">
        <v>1</v>
      </c>
      <c r="F68" s="1">
        <f t="shared" si="3"/>
        <v>1</v>
      </c>
      <c r="G68" s="1">
        <f t="shared" si="4"/>
        <v>0</v>
      </c>
      <c r="H68" s="1">
        <f t="shared" si="5"/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J213"/>
  <sheetViews>
    <sheetView tabSelected="1" topLeftCell="A193" zoomScaleNormal="100" workbookViewId="0">
      <selection activeCell="B203" sqref="B203"/>
    </sheetView>
  </sheetViews>
  <sheetFormatPr defaultRowHeight="15" x14ac:dyDescent="0.25"/>
  <cols>
    <col min="1" max="1" width="20.42578125" customWidth="1"/>
    <col min="2" max="2" width="19.7109375" style="1" customWidth="1"/>
    <col min="3" max="3" width="31" style="1" bestFit="1" customWidth="1"/>
    <col min="4" max="4" width="25.28515625" style="1" bestFit="1" customWidth="1"/>
    <col min="5" max="5" width="24.5703125" style="1" customWidth="1"/>
    <col min="6" max="6" width="25.28515625" style="1" bestFit="1" customWidth="1"/>
    <col min="7" max="7" width="30.7109375" bestFit="1" customWidth="1"/>
    <col min="8" max="8" width="21.42578125" customWidth="1"/>
    <col min="9" max="9" width="16.5703125" customWidth="1"/>
  </cols>
  <sheetData>
    <row r="16" spans="1:8" ht="18.75" x14ac:dyDescent="0.3">
      <c r="A16" s="6" t="s">
        <v>4</v>
      </c>
      <c r="B16" s="7" t="s">
        <v>80</v>
      </c>
      <c r="C16" s="7" t="s">
        <v>1</v>
      </c>
      <c r="D16" s="7" t="s">
        <v>113</v>
      </c>
      <c r="E16" s="7" t="s">
        <v>3</v>
      </c>
      <c r="F16" s="7" t="str">
        <f>D16</f>
        <v>body side</v>
      </c>
      <c r="G16" s="7" t="str">
        <f>C16</f>
        <v>inner wing</v>
      </c>
      <c r="H16" s="7" t="str">
        <f>B16</f>
        <v>outer wing</v>
      </c>
    </row>
    <row r="17" spans="1:9" ht="18.75" x14ac:dyDescent="0.3">
      <c r="A17" s="6" t="s">
        <v>2</v>
      </c>
      <c r="B17" s="7">
        <v>3500</v>
      </c>
      <c r="C17" s="7">
        <v>3500</v>
      </c>
      <c r="D17" s="7">
        <v>550</v>
      </c>
      <c r="E17" s="7">
        <v>3550</v>
      </c>
      <c r="F17" s="7">
        <f>D17</f>
        <v>550</v>
      </c>
      <c r="G17" s="7">
        <f>C17</f>
        <v>3500</v>
      </c>
      <c r="H17" s="7">
        <f>B17</f>
        <v>3500</v>
      </c>
      <c r="I17">
        <f>SUM(B17:H17)</f>
        <v>18650</v>
      </c>
    </row>
    <row r="18" spans="1:9" ht="21" x14ac:dyDescent="0.35">
      <c r="A18" s="8" t="s">
        <v>5</v>
      </c>
      <c r="B18" s="14">
        <f>B17/2.2</f>
        <v>1590.9090909090908</v>
      </c>
      <c r="C18" s="14">
        <f t="shared" ref="C18:H18" si="0">C17/2.2</f>
        <v>1590.9090909090908</v>
      </c>
      <c r="D18" s="14">
        <f t="shared" si="0"/>
        <v>249.99999999999997</v>
      </c>
      <c r="E18" s="14">
        <f t="shared" si="0"/>
        <v>1613.6363636363635</v>
      </c>
      <c r="F18" s="14">
        <f t="shared" si="0"/>
        <v>249.99999999999997</v>
      </c>
      <c r="G18" s="14">
        <f t="shared" si="0"/>
        <v>1590.9090909090908</v>
      </c>
      <c r="H18" s="14">
        <f t="shared" si="0"/>
        <v>1590.9090909090908</v>
      </c>
    </row>
    <row r="19" spans="1:9" ht="21" x14ac:dyDescent="0.35">
      <c r="A19" s="8" t="s">
        <v>6</v>
      </c>
      <c r="B19" s="5" t="s">
        <v>35</v>
      </c>
      <c r="C19" s="5" t="s">
        <v>278</v>
      </c>
      <c r="D19" s="5" t="s">
        <v>114</v>
      </c>
      <c r="E19" s="5" t="s">
        <v>35</v>
      </c>
      <c r="F19" s="5" t="str">
        <f>D19</f>
        <v>2 AIM7</v>
      </c>
      <c r="G19" s="5" t="str">
        <f>C19</f>
        <v>2 AIM9</v>
      </c>
      <c r="H19" s="5" t="str">
        <f>B19</f>
        <v>fuel</v>
      </c>
      <c r="I19" t="s">
        <v>276</v>
      </c>
    </row>
    <row r="20" spans="1:9" ht="21" x14ac:dyDescent="0.35">
      <c r="A20" s="8" t="s">
        <v>7</v>
      </c>
      <c r="B20" s="5" t="s">
        <v>57</v>
      </c>
      <c r="C20" s="5" t="s">
        <v>277</v>
      </c>
      <c r="D20" s="5" t="s">
        <v>127</v>
      </c>
      <c r="E20" s="5" t="s">
        <v>41</v>
      </c>
      <c r="F20" s="5" t="str">
        <f t="shared" ref="F20:F29" si="1">D20</f>
        <v>1 AIM7 / 1 AGM45</v>
      </c>
      <c r="G20" s="5" t="str">
        <f t="shared" ref="G20:G31" si="2">C20</f>
        <v>2 AIM9 /2x4 zuni FRAG/ 1x19 FFAR</v>
      </c>
      <c r="H20" s="5" t="str">
        <f t="shared" ref="H20:H31" si="3">B20</f>
        <v>6 mk77</v>
      </c>
    </row>
    <row r="21" spans="1:9" ht="21" x14ac:dyDescent="0.35">
      <c r="A21" s="8" t="s">
        <v>8</v>
      </c>
      <c r="B21" s="5" t="s">
        <v>72</v>
      </c>
      <c r="C21" s="5" t="s">
        <v>122</v>
      </c>
      <c r="D21" s="5" t="s">
        <v>117</v>
      </c>
      <c r="E21" s="5" t="s">
        <v>35</v>
      </c>
      <c r="F21" s="5" t="str">
        <f t="shared" si="1"/>
        <v>2 AGM45</v>
      </c>
      <c r="G21" s="5" t="str">
        <f t="shared" si="2"/>
        <v>2 AIM9 /3 AGM65</v>
      </c>
      <c r="H21" s="5" t="str">
        <f t="shared" si="3"/>
        <v>1 AGM12</v>
      </c>
    </row>
    <row r="22" spans="1:9" ht="21" x14ac:dyDescent="0.35">
      <c r="A22" s="8" t="s">
        <v>9</v>
      </c>
      <c r="B22" s="5" t="s">
        <v>279</v>
      </c>
      <c r="C22" s="5" t="s">
        <v>280</v>
      </c>
      <c r="D22" s="5" t="s">
        <v>127</v>
      </c>
      <c r="E22" s="5" t="s">
        <v>57</v>
      </c>
      <c r="F22" s="5" t="str">
        <f t="shared" si="1"/>
        <v>1 AIM7 / 1 AGM45</v>
      </c>
      <c r="G22" s="5" t="str">
        <f t="shared" si="2"/>
        <v>2 AIM9 / 3 mk82 snake</v>
      </c>
      <c r="H22" s="5" t="str">
        <f t="shared" si="3"/>
        <v>1x19 FFAR</v>
      </c>
    </row>
    <row r="23" spans="1:9" ht="21" x14ac:dyDescent="0.35">
      <c r="A23" s="8" t="s">
        <v>66</v>
      </c>
      <c r="B23" s="5" t="s">
        <v>35</v>
      </c>
      <c r="C23" s="5" t="s">
        <v>116</v>
      </c>
      <c r="D23" s="5" t="s">
        <v>128</v>
      </c>
      <c r="E23" s="5" t="s">
        <v>61</v>
      </c>
      <c r="F23" s="5" t="s">
        <v>114</v>
      </c>
      <c r="G23" s="5" t="str">
        <f t="shared" si="2"/>
        <v>2 AIM9 /3 mk82 snake</v>
      </c>
      <c r="H23" s="5" t="str">
        <f t="shared" si="3"/>
        <v>fuel</v>
      </c>
    </row>
    <row r="24" spans="1:9" ht="21" x14ac:dyDescent="0.35">
      <c r="A24" s="8" t="s">
        <v>10</v>
      </c>
      <c r="B24" s="5" t="s">
        <v>41</v>
      </c>
      <c r="C24" s="5" t="s">
        <v>116</v>
      </c>
      <c r="D24" s="5" t="s">
        <v>128</v>
      </c>
      <c r="E24" s="5" t="s">
        <v>41</v>
      </c>
      <c r="F24" s="5" t="s">
        <v>114</v>
      </c>
      <c r="G24" s="5" t="str">
        <f t="shared" si="2"/>
        <v>2 AIM9 /3 mk82 snake</v>
      </c>
      <c r="H24" s="5" t="str">
        <f t="shared" si="3"/>
        <v>3 mk83</v>
      </c>
    </row>
    <row r="25" spans="1:9" ht="21" x14ac:dyDescent="0.35">
      <c r="A25" s="8" t="s">
        <v>62</v>
      </c>
      <c r="B25" s="5" t="s">
        <v>54</v>
      </c>
      <c r="C25" s="5" t="s">
        <v>120</v>
      </c>
      <c r="D25" s="5" t="s">
        <v>128</v>
      </c>
      <c r="E25" s="5" t="s">
        <v>54</v>
      </c>
      <c r="F25" s="5" t="s">
        <v>114</v>
      </c>
      <c r="G25" s="5" t="str">
        <f t="shared" si="2"/>
        <v>2 AIM9 /2x4 zuni HE</v>
      </c>
      <c r="H25" s="5" t="str">
        <f t="shared" si="3"/>
        <v>6 mk82 snake</v>
      </c>
    </row>
    <row r="26" spans="1:9" ht="21" x14ac:dyDescent="0.35">
      <c r="A26" s="8" t="s">
        <v>70</v>
      </c>
      <c r="B26" s="5" t="s">
        <v>61</v>
      </c>
      <c r="C26" s="5" t="s">
        <v>121</v>
      </c>
      <c r="D26" s="5" t="s">
        <v>128</v>
      </c>
      <c r="E26" s="5" t="s">
        <v>41</v>
      </c>
      <c r="F26" s="5" t="s">
        <v>114</v>
      </c>
      <c r="G26" s="5" t="str">
        <f t="shared" si="2"/>
        <v>2 AIM9 /2x4 zuni AT</v>
      </c>
      <c r="H26" s="5" t="str">
        <f t="shared" si="3"/>
        <v>6 mk82</v>
      </c>
    </row>
    <row r="27" spans="1:9" ht="21" x14ac:dyDescent="0.35">
      <c r="A27" s="8" t="s">
        <v>48</v>
      </c>
      <c r="B27" s="5" t="s">
        <v>44</v>
      </c>
      <c r="C27" s="5" t="s">
        <v>125</v>
      </c>
      <c r="D27" s="5" t="s">
        <v>128</v>
      </c>
      <c r="E27" s="5" t="s">
        <v>35</v>
      </c>
      <c r="F27" s="5" t="s">
        <v>114</v>
      </c>
      <c r="G27" s="5" t="str">
        <f t="shared" si="2"/>
        <v>2 AIM9 /1 mk84</v>
      </c>
      <c r="H27" s="5" t="str">
        <f t="shared" si="3"/>
        <v>1 mk84</v>
      </c>
    </row>
    <row r="28" spans="1:9" ht="21" x14ac:dyDescent="0.35">
      <c r="A28" s="8" t="s">
        <v>67</v>
      </c>
      <c r="B28" s="5" t="s">
        <v>90</v>
      </c>
      <c r="C28" s="5" t="s">
        <v>126</v>
      </c>
      <c r="D28" s="5" t="s">
        <v>127</v>
      </c>
      <c r="E28" s="5" t="s">
        <v>35</v>
      </c>
      <c r="F28" s="5" t="str">
        <f t="shared" si="1"/>
        <v>1 AIM7 / 1 AGM45</v>
      </c>
      <c r="G28" s="5" t="str">
        <f t="shared" si="2"/>
        <v>2 AIM9 /1 GBU8</v>
      </c>
      <c r="H28" s="5" t="str">
        <f t="shared" si="3"/>
        <v>1 GBU8</v>
      </c>
    </row>
    <row r="29" spans="1:9" ht="21" x14ac:dyDescent="0.35">
      <c r="A29" s="8" t="s">
        <v>49</v>
      </c>
      <c r="B29" s="5" t="s">
        <v>92</v>
      </c>
      <c r="C29" s="5" t="s">
        <v>119</v>
      </c>
      <c r="D29" s="5" t="s">
        <v>114</v>
      </c>
      <c r="E29" s="5" t="s">
        <v>124</v>
      </c>
      <c r="F29" s="5" t="str">
        <f t="shared" si="1"/>
        <v>2 AIM7</v>
      </c>
      <c r="G29" s="5" t="str">
        <f t="shared" si="2"/>
        <v>2 AIM9 /2x4 zuni FRAG</v>
      </c>
      <c r="H29" s="5" t="str">
        <f t="shared" si="3"/>
        <v>6 CBU24</v>
      </c>
    </row>
    <row r="30" spans="1:9" ht="21" x14ac:dyDescent="0.35">
      <c r="A30" s="8" t="s">
        <v>11</v>
      </c>
      <c r="B30" s="5" t="s">
        <v>72</v>
      </c>
      <c r="C30" s="5" t="s">
        <v>118</v>
      </c>
      <c r="D30" s="5" t="s">
        <v>281</v>
      </c>
      <c r="E30" s="5" t="s">
        <v>90</v>
      </c>
      <c r="F30" s="5" t="s">
        <v>117</v>
      </c>
      <c r="G30" s="5" t="str">
        <f t="shared" si="2"/>
        <v>2 AIM9 /1 AGM12</v>
      </c>
      <c r="H30" s="5" t="str">
        <f t="shared" si="3"/>
        <v>1 AGM12</v>
      </c>
    </row>
    <row r="31" spans="1:9" ht="21" x14ac:dyDescent="0.35">
      <c r="A31" s="8" t="s">
        <v>272</v>
      </c>
      <c r="B31" s="5" t="s">
        <v>273</v>
      </c>
      <c r="C31" s="5" t="s">
        <v>274</v>
      </c>
      <c r="D31" s="5" t="s">
        <v>275</v>
      </c>
      <c r="E31" s="5" t="s">
        <v>35</v>
      </c>
      <c r="F31" s="5" t="s">
        <v>114</v>
      </c>
      <c r="G31" s="5" t="str">
        <f t="shared" si="2"/>
        <v>2 CBU75 Sadeye</v>
      </c>
      <c r="H31" s="5" t="str">
        <f t="shared" si="3"/>
        <v>Suu23/GAU4 (1200rnds)</v>
      </c>
      <c r="I31" t="s">
        <v>276</v>
      </c>
    </row>
    <row r="32" spans="1:9" x14ac:dyDescent="0.25">
      <c r="G32" s="1"/>
      <c r="H32" s="1"/>
    </row>
    <row r="33" spans="1:10" x14ac:dyDescent="0.25">
      <c r="G33" s="1"/>
      <c r="H33" s="1"/>
    </row>
    <row r="34" spans="1:10" x14ac:dyDescent="0.25">
      <c r="A34" s="2" t="s">
        <v>12</v>
      </c>
      <c r="G34" s="1"/>
      <c r="H34" s="1"/>
    </row>
    <row r="35" spans="1:10" x14ac:dyDescent="0.25">
      <c r="A35" s="2" t="s">
        <v>77</v>
      </c>
      <c r="G35" s="1"/>
      <c r="H35" s="1"/>
    </row>
    <row r="36" spans="1:10" x14ac:dyDescent="0.25">
      <c r="A36" t="s">
        <v>76</v>
      </c>
      <c r="E36" s="1">
        <v>640</v>
      </c>
      <c r="G36" s="1"/>
      <c r="H36" s="1"/>
    </row>
    <row r="37" spans="1:10" x14ac:dyDescent="0.25">
      <c r="A37" t="s">
        <v>285</v>
      </c>
      <c r="B37" s="1">
        <v>1</v>
      </c>
      <c r="E37" s="1">
        <v>1</v>
      </c>
      <c r="G37" s="1"/>
      <c r="H37" s="1">
        <v>1</v>
      </c>
      <c r="I37">
        <f>SUM(B37:H37)</f>
        <v>3</v>
      </c>
    </row>
    <row r="38" spans="1:10" x14ac:dyDescent="0.25">
      <c r="A38" s="3" t="s">
        <v>13</v>
      </c>
      <c r="G38" s="1"/>
      <c r="H38" s="1"/>
    </row>
    <row r="39" spans="1:10" x14ac:dyDescent="0.25">
      <c r="A39" t="s">
        <v>23</v>
      </c>
      <c r="B39" s="1">
        <v>6</v>
      </c>
      <c r="C39" s="1">
        <v>3</v>
      </c>
      <c r="E39" s="1">
        <v>6</v>
      </c>
      <c r="G39" s="1">
        <f>C39</f>
        <v>3</v>
      </c>
      <c r="H39" s="1">
        <f>B39</f>
        <v>6</v>
      </c>
      <c r="I39">
        <f>SUM(B39:H39)</f>
        <v>24</v>
      </c>
    </row>
    <row r="40" spans="1:10" x14ac:dyDescent="0.25">
      <c r="A40" t="s">
        <v>24</v>
      </c>
      <c r="B40" s="1">
        <v>6</v>
      </c>
      <c r="C40" s="1">
        <v>3</v>
      </c>
      <c r="E40" s="1">
        <v>6</v>
      </c>
      <c r="G40" s="1">
        <f t="shared" ref="G40:G64" si="4">C40</f>
        <v>3</v>
      </c>
      <c r="H40" s="1">
        <f t="shared" ref="H40:H65" si="5">B40</f>
        <v>6</v>
      </c>
      <c r="I40">
        <f t="shared" ref="I40:I65" si="6">SUM(B40:H40)</f>
        <v>24</v>
      </c>
      <c r="J40" t="s">
        <v>123</v>
      </c>
    </row>
    <row r="41" spans="1:10" x14ac:dyDescent="0.25">
      <c r="A41" t="s">
        <v>317</v>
      </c>
      <c r="B41" s="1">
        <v>3</v>
      </c>
      <c r="C41" s="1">
        <v>3</v>
      </c>
      <c r="E41" s="1">
        <v>3</v>
      </c>
      <c r="G41" s="1">
        <v>3</v>
      </c>
      <c r="H41" s="1">
        <v>3</v>
      </c>
      <c r="I41">
        <f t="shared" si="6"/>
        <v>15</v>
      </c>
    </row>
    <row r="42" spans="1:10" x14ac:dyDescent="0.25">
      <c r="A42" t="s">
        <v>318</v>
      </c>
      <c r="B42" s="1">
        <v>3</v>
      </c>
      <c r="C42" s="1">
        <v>3</v>
      </c>
      <c r="E42" s="1">
        <v>4</v>
      </c>
      <c r="G42" s="1">
        <v>3</v>
      </c>
      <c r="H42" s="1">
        <v>3</v>
      </c>
      <c r="I42">
        <f t="shared" si="6"/>
        <v>16</v>
      </c>
    </row>
    <row r="43" spans="1:10" x14ac:dyDescent="0.25">
      <c r="A43" t="s">
        <v>27</v>
      </c>
      <c r="B43" s="1">
        <v>2</v>
      </c>
      <c r="C43" s="1">
        <v>2</v>
      </c>
      <c r="E43" s="1">
        <v>3</v>
      </c>
      <c r="G43" s="1">
        <f t="shared" si="4"/>
        <v>2</v>
      </c>
      <c r="H43" s="1">
        <f t="shared" si="5"/>
        <v>2</v>
      </c>
      <c r="I43">
        <f t="shared" si="6"/>
        <v>11</v>
      </c>
    </row>
    <row r="44" spans="1:10" x14ac:dyDescent="0.25">
      <c r="A44" t="s">
        <v>28</v>
      </c>
      <c r="B44" s="1">
        <v>1</v>
      </c>
      <c r="C44" s="1">
        <v>1</v>
      </c>
      <c r="E44" s="1">
        <v>1</v>
      </c>
      <c r="G44" s="1">
        <f t="shared" si="4"/>
        <v>1</v>
      </c>
      <c r="H44" s="1">
        <f t="shared" si="5"/>
        <v>1</v>
      </c>
      <c r="I44">
        <f t="shared" si="6"/>
        <v>5</v>
      </c>
    </row>
    <row r="45" spans="1:10" x14ac:dyDescent="0.25">
      <c r="A45" t="s">
        <v>25</v>
      </c>
      <c r="B45" s="1">
        <v>4</v>
      </c>
      <c r="C45" s="1">
        <v>2</v>
      </c>
      <c r="E45" s="1">
        <v>4</v>
      </c>
      <c r="G45" s="1">
        <f t="shared" si="4"/>
        <v>2</v>
      </c>
      <c r="H45" s="1">
        <f t="shared" si="5"/>
        <v>4</v>
      </c>
      <c r="I45">
        <f t="shared" si="6"/>
        <v>16</v>
      </c>
    </row>
    <row r="46" spans="1:10" x14ac:dyDescent="0.25">
      <c r="A46" t="s">
        <v>284</v>
      </c>
      <c r="B46" s="1">
        <v>2</v>
      </c>
      <c r="C46" s="1">
        <v>2</v>
      </c>
      <c r="E46" s="1">
        <v>3</v>
      </c>
      <c r="G46" s="1">
        <f t="shared" si="4"/>
        <v>2</v>
      </c>
      <c r="H46" s="1">
        <f t="shared" si="5"/>
        <v>2</v>
      </c>
      <c r="I46">
        <f t="shared" si="6"/>
        <v>11</v>
      </c>
    </row>
    <row r="47" spans="1:10" x14ac:dyDescent="0.25">
      <c r="A47" t="s">
        <v>50</v>
      </c>
      <c r="B47" s="1">
        <v>3</v>
      </c>
      <c r="C47" s="1">
        <v>3</v>
      </c>
      <c r="E47" s="1">
        <v>3</v>
      </c>
      <c r="G47" s="1">
        <f t="shared" si="4"/>
        <v>3</v>
      </c>
      <c r="H47" s="1">
        <f t="shared" si="5"/>
        <v>3</v>
      </c>
      <c r="I47">
        <f t="shared" si="6"/>
        <v>15</v>
      </c>
    </row>
    <row r="48" spans="1:10" x14ac:dyDescent="0.25">
      <c r="A48" t="s">
        <v>51</v>
      </c>
      <c r="B48" s="1">
        <v>3</v>
      </c>
      <c r="C48" s="1">
        <v>3</v>
      </c>
      <c r="E48" s="1">
        <v>3</v>
      </c>
      <c r="G48" s="1">
        <f t="shared" si="4"/>
        <v>3</v>
      </c>
      <c r="H48" s="1">
        <f t="shared" si="5"/>
        <v>3</v>
      </c>
      <c r="I48">
        <f t="shared" si="6"/>
        <v>15</v>
      </c>
    </row>
    <row r="49" spans="1:9" x14ac:dyDescent="0.25">
      <c r="A49" t="s">
        <v>81</v>
      </c>
      <c r="B49" s="1">
        <v>1</v>
      </c>
      <c r="C49" s="1">
        <v>1</v>
      </c>
      <c r="E49" s="1">
        <v>1</v>
      </c>
      <c r="G49" s="1">
        <f t="shared" si="4"/>
        <v>1</v>
      </c>
      <c r="H49" s="1">
        <f t="shared" si="5"/>
        <v>1</v>
      </c>
      <c r="I49">
        <f t="shared" si="6"/>
        <v>5</v>
      </c>
    </row>
    <row r="50" spans="1:9" x14ac:dyDescent="0.25">
      <c r="G50" s="1"/>
      <c r="H50" s="1"/>
    </row>
    <row r="51" spans="1:9" x14ac:dyDescent="0.25">
      <c r="A51" s="3" t="s">
        <v>14</v>
      </c>
      <c r="G51" s="1"/>
      <c r="H51" s="1"/>
    </row>
    <row r="52" spans="1:9" x14ac:dyDescent="0.25">
      <c r="A52" t="s">
        <v>15</v>
      </c>
      <c r="B52" s="1" t="s">
        <v>282</v>
      </c>
      <c r="C52" s="1" t="s">
        <v>282</v>
      </c>
      <c r="E52" s="1" t="s">
        <v>282</v>
      </c>
      <c r="G52" s="1" t="str">
        <f t="shared" si="4"/>
        <v>3x19</v>
      </c>
      <c r="H52" s="1" t="str">
        <f t="shared" si="5"/>
        <v>3x19</v>
      </c>
    </row>
    <row r="53" spans="1:9" x14ac:dyDescent="0.25">
      <c r="A53" t="s">
        <v>16</v>
      </c>
      <c r="B53" s="1" t="s">
        <v>283</v>
      </c>
      <c r="C53" s="1" t="s">
        <v>283</v>
      </c>
      <c r="E53" s="1" t="s">
        <v>283</v>
      </c>
      <c r="G53" s="1" t="str">
        <f t="shared" si="4"/>
        <v>3x4</v>
      </c>
      <c r="H53" s="1" t="str">
        <f t="shared" si="5"/>
        <v>3x4</v>
      </c>
    </row>
    <row r="54" spans="1:9" x14ac:dyDescent="0.25">
      <c r="G54" s="1"/>
      <c r="H54" s="1"/>
    </row>
    <row r="55" spans="1:9" x14ac:dyDescent="0.25">
      <c r="A55" s="3" t="s">
        <v>29</v>
      </c>
      <c r="G55" s="1"/>
      <c r="H55" s="1"/>
    </row>
    <row r="56" spans="1:9" x14ac:dyDescent="0.25">
      <c r="A56" t="s">
        <v>30</v>
      </c>
      <c r="B56" s="1">
        <v>1</v>
      </c>
      <c r="C56" s="1">
        <v>1</v>
      </c>
      <c r="G56" s="1">
        <f t="shared" si="4"/>
        <v>1</v>
      </c>
      <c r="H56" s="1">
        <f t="shared" si="5"/>
        <v>1</v>
      </c>
      <c r="I56">
        <f t="shared" si="6"/>
        <v>4</v>
      </c>
    </row>
    <row r="57" spans="1:9" x14ac:dyDescent="0.25">
      <c r="A57" t="s">
        <v>31</v>
      </c>
      <c r="B57" s="1">
        <v>1</v>
      </c>
      <c r="C57" s="1">
        <v>1</v>
      </c>
      <c r="G57" s="1">
        <f t="shared" si="4"/>
        <v>1</v>
      </c>
      <c r="H57" s="1">
        <f t="shared" si="5"/>
        <v>1</v>
      </c>
      <c r="I57">
        <f t="shared" si="6"/>
        <v>4</v>
      </c>
    </row>
    <row r="58" spans="1:9" x14ac:dyDescent="0.25">
      <c r="A58" t="s">
        <v>64</v>
      </c>
      <c r="B58" s="1">
        <v>1</v>
      </c>
      <c r="C58" s="1">
        <v>1</v>
      </c>
      <c r="E58" s="1">
        <v>1</v>
      </c>
      <c r="G58" s="1">
        <f t="shared" si="4"/>
        <v>1</v>
      </c>
      <c r="H58" s="1">
        <f t="shared" si="5"/>
        <v>1</v>
      </c>
      <c r="I58">
        <f t="shared" si="6"/>
        <v>5</v>
      </c>
    </row>
    <row r="59" spans="1:9" x14ac:dyDescent="0.25">
      <c r="A59" t="s">
        <v>82</v>
      </c>
      <c r="C59" s="1">
        <v>3</v>
      </c>
      <c r="G59" s="1">
        <f t="shared" si="4"/>
        <v>3</v>
      </c>
      <c r="H59" s="1"/>
      <c r="I59">
        <f t="shared" si="6"/>
        <v>6</v>
      </c>
    </row>
    <row r="60" spans="1:9" x14ac:dyDescent="0.25">
      <c r="G60" s="1"/>
      <c r="H60" s="1"/>
    </row>
    <row r="61" spans="1:9" x14ac:dyDescent="0.25">
      <c r="A61" s="3" t="s">
        <v>32</v>
      </c>
      <c r="G61" s="1"/>
      <c r="H61" s="1"/>
    </row>
    <row r="62" spans="1:9" x14ac:dyDescent="0.25">
      <c r="A62" t="s">
        <v>33</v>
      </c>
      <c r="C62" s="1">
        <v>2</v>
      </c>
      <c r="G62" s="1">
        <f t="shared" si="4"/>
        <v>2</v>
      </c>
      <c r="H62" s="1"/>
      <c r="I62">
        <f t="shared" si="6"/>
        <v>4</v>
      </c>
    </row>
    <row r="63" spans="1:9" x14ac:dyDescent="0.25">
      <c r="A63" t="s">
        <v>115</v>
      </c>
      <c r="C63" s="1">
        <v>1</v>
      </c>
      <c r="D63" s="1">
        <v>2</v>
      </c>
      <c r="F63" s="1">
        <f t="shared" ref="F63:F64" si="7">D63</f>
        <v>2</v>
      </c>
      <c r="G63" s="1">
        <v>1</v>
      </c>
      <c r="H63" s="1"/>
      <c r="I63">
        <f t="shared" si="6"/>
        <v>6</v>
      </c>
    </row>
    <row r="64" spans="1:9" x14ac:dyDescent="0.25">
      <c r="A64" s="3" t="s">
        <v>35</v>
      </c>
      <c r="F64" s="1">
        <f t="shared" si="7"/>
        <v>0</v>
      </c>
      <c r="G64" s="1">
        <f t="shared" si="4"/>
        <v>0</v>
      </c>
      <c r="H64" s="1">
        <f t="shared" si="5"/>
        <v>0</v>
      </c>
      <c r="I64">
        <f t="shared" si="6"/>
        <v>0</v>
      </c>
    </row>
    <row r="65" spans="1:9" x14ac:dyDescent="0.25">
      <c r="A65" t="s">
        <v>286</v>
      </c>
      <c r="B65" s="1">
        <v>1</v>
      </c>
      <c r="E65" s="1">
        <v>1</v>
      </c>
      <c r="G65" s="1"/>
      <c r="H65" s="1">
        <f t="shared" si="5"/>
        <v>1</v>
      </c>
      <c r="I65">
        <f t="shared" si="6"/>
        <v>3</v>
      </c>
    </row>
    <row r="66" spans="1:9" x14ac:dyDescent="0.25">
      <c r="A66" s="15">
        <f>370/2.2</f>
        <v>168.18181818181816</v>
      </c>
      <c r="G66" s="1"/>
      <c r="H66" s="1"/>
    </row>
    <row r="67" spans="1:9" x14ac:dyDescent="0.25">
      <c r="A67" s="15">
        <f>600/2.2</f>
        <v>272.72727272727269</v>
      </c>
    </row>
    <row r="192" spans="1:8" ht="18.75" x14ac:dyDescent="0.3">
      <c r="A192" s="6" t="s">
        <v>4</v>
      </c>
      <c r="B192" s="7" t="s">
        <v>80</v>
      </c>
      <c r="C192" s="7" t="s">
        <v>1</v>
      </c>
      <c r="D192" s="7" t="s">
        <v>113</v>
      </c>
      <c r="E192" s="7" t="s">
        <v>3</v>
      </c>
      <c r="F192" s="7" t="str">
        <f>D192</f>
        <v>body side</v>
      </c>
      <c r="G192" s="7" t="str">
        <f>C192</f>
        <v>inner wing</v>
      </c>
      <c r="H192" s="7" t="str">
        <f>B192</f>
        <v>outer wing</v>
      </c>
    </row>
    <row r="193" spans="1:9" ht="18.75" x14ac:dyDescent="0.3">
      <c r="A193" s="6" t="s">
        <v>2</v>
      </c>
      <c r="B193" s="7">
        <v>3500</v>
      </c>
      <c r="C193" s="7">
        <v>3500</v>
      </c>
      <c r="D193" s="7">
        <v>550</v>
      </c>
      <c r="E193" s="7">
        <v>3550</v>
      </c>
      <c r="F193" s="7">
        <f>D193</f>
        <v>550</v>
      </c>
      <c r="G193" s="7">
        <f>C193</f>
        <v>3500</v>
      </c>
      <c r="H193" s="7">
        <f>B193</f>
        <v>3500</v>
      </c>
      <c r="I193">
        <f>SUM(B193:H193)</f>
        <v>18650</v>
      </c>
    </row>
    <row r="194" spans="1:9" ht="21" x14ac:dyDescent="0.35">
      <c r="A194" s="8" t="s">
        <v>5</v>
      </c>
      <c r="B194" s="14">
        <f>B193/2.2</f>
        <v>1590.9090909090908</v>
      </c>
      <c r="C194" s="14">
        <f t="shared" ref="C194:H194" si="8">C193/2.2</f>
        <v>1590.9090909090908</v>
      </c>
      <c r="D194" s="14">
        <f t="shared" si="8"/>
        <v>249.99999999999997</v>
      </c>
      <c r="E194" s="14">
        <f t="shared" si="8"/>
        <v>1613.6363636363635</v>
      </c>
      <c r="F194" s="14">
        <f t="shared" si="8"/>
        <v>249.99999999999997</v>
      </c>
      <c r="G194" s="14">
        <f t="shared" si="8"/>
        <v>1590.9090909090908</v>
      </c>
      <c r="H194" s="14">
        <f t="shared" si="8"/>
        <v>1590.9090909090908</v>
      </c>
    </row>
    <row r="195" spans="1:9" ht="21" x14ac:dyDescent="0.35">
      <c r="A195" s="8" t="s">
        <v>6</v>
      </c>
      <c r="B195" s="5" t="s">
        <v>35</v>
      </c>
      <c r="C195" s="5" t="s">
        <v>278</v>
      </c>
      <c r="D195" s="5" t="s">
        <v>114</v>
      </c>
      <c r="E195" s="5" t="s">
        <v>35</v>
      </c>
      <c r="F195" s="5" t="str">
        <f>D195</f>
        <v>2 AIM7</v>
      </c>
      <c r="G195" s="5" t="str">
        <f>C195</f>
        <v>2 AIM9</v>
      </c>
      <c r="H195" s="5" t="str">
        <f>B195</f>
        <v>fuel</v>
      </c>
    </row>
    <row r="196" spans="1:9" ht="21" x14ac:dyDescent="0.35">
      <c r="A196" s="8" t="s">
        <v>287</v>
      </c>
      <c r="B196" s="5" t="s">
        <v>35</v>
      </c>
      <c r="C196" s="5" t="s">
        <v>288</v>
      </c>
      <c r="D196" s="5" t="s">
        <v>114</v>
      </c>
      <c r="E196" s="5" t="s">
        <v>35</v>
      </c>
      <c r="F196" s="5" t="str">
        <f>D196</f>
        <v>2 AIM7</v>
      </c>
      <c r="G196" s="5" t="str">
        <f>C196</f>
        <v>AIM7</v>
      </c>
      <c r="H196" s="5" t="str">
        <f>B196</f>
        <v>fuel</v>
      </c>
    </row>
    <row r="197" spans="1:9" ht="21" x14ac:dyDescent="0.35">
      <c r="A197" s="8" t="s">
        <v>7</v>
      </c>
      <c r="B197" s="5" t="s">
        <v>289</v>
      </c>
      <c r="C197" s="5" t="s">
        <v>304</v>
      </c>
      <c r="D197" s="5" t="s">
        <v>114</v>
      </c>
      <c r="E197" s="5" t="s">
        <v>311</v>
      </c>
      <c r="F197" s="5" t="str">
        <f t="shared" ref="F197:F202" si="9">D197</f>
        <v>2 AIM7</v>
      </c>
      <c r="G197" s="5" t="str">
        <f t="shared" ref="G197:G212" si="10">C197</f>
        <v>3x19 FFAR HE10</v>
      </c>
      <c r="H197" s="5" t="str">
        <f t="shared" ref="H197:H212" si="11">B197</f>
        <v>4 mk77 500</v>
      </c>
    </row>
    <row r="198" spans="1:9" ht="21" x14ac:dyDescent="0.35">
      <c r="A198" s="8" t="s">
        <v>111</v>
      </c>
      <c r="B198" s="5" t="s">
        <v>291</v>
      </c>
      <c r="C198" s="5" t="s">
        <v>291</v>
      </c>
      <c r="D198" s="5" t="s">
        <v>114</v>
      </c>
      <c r="E198" s="5" t="s">
        <v>294</v>
      </c>
      <c r="F198" s="5" t="str">
        <f t="shared" ref="F198" si="12">D198</f>
        <v>2 AIM7</v>
      </c>
      <c r="G198" s="5" t="str">
        <f t="shared" ref="G198" si="13">C198</f>
        <v>2 mk77 750</v>
      </c>
      <c r="H198" s="5" t="str">
        <f t="shared" ref="H198" si="14">B198</f>
        <v>2 mk77 750</v>
      </c>
    </row>
    <row r="199" spans="1:9" ht="21" x14ac:dyDescent="0.35">
      <c r="A199" s="8" t="s">
        <v>290</v>
      </c>
      <c r="B199" s="5" t="s">
        <v>289</v>
      </c>
      <c r="C199" s="5" t="s">
        <v>302</v>
      </c>
      <c r="D199" s="5" t="s">
        <v>114</v>
      </c>
      <c r="E199" s="5" t="s">
        <v>289</v>
      </c>
      <c r="F199" s="5" t="str">
        <f t="shared" ref="F199" si="15">D199</f>
        <v>2 AIM7</v>
      </c>
      <c r="G199" s="5" t="str">
        <f t="shared" ref="G199" si="16">C199</f>
        <v>1x19 FFAR FL</v>
      </c>
      <c r="H199" s="5" t="str">
        <f t="shared" ref="H199" si="17">B199</f>
        <v>4 mk77 500</v>
      </c>
    </row>
    <row r="200" spans="1:9" ht="21" x14ac:dyDescent="0.35">
      <c r="A200" s="8" t="s">
        <v>309</v>
      </c>
      <c r="B200" s="5" t="s">
        <v>298</v>
      </c>
      <c r="C200" s="5" t="s">
        <v>302</v>
      </c>
      <c r="D200" s="5" t="s">
        <v>114</v>
      </c>
      <c r="E200" s="5" t="s">
        <v>305</v>
      </c>
      <c r="F200" s="5" t="str">
        <f t="shared" ref="F200" si="18">D200</f>
        <v>2 AIM7</v>
      </c>
      <c r="G200" s="5" t="str">
        <f t="shared" ref="G200" si="19">C200</f>
        <v>1x19 FFAR FL</v>
      </c>
      <c r="H200" s="5" t="str">
        <f t="shared" ref="H200" si="20">B200</f>
        <v>Suu23/GAU4</v>
      </c>
    </row>
    <row r="201" spans="1:9" ht="21" x14ac:dyDescent="0.35">
      <c r="A201" s="8" t="s">
        <v>292</v>
      </c>
      <c r="B201" s="5" t="s">
        <v>293</v>
      </c>
      <c r="C201" s="5" t="s">
        <v>295</v>
      </c>
      <c r="D201" s="5" t="s">
        <v>114</v>
      </c>
      <c r="E201" s="5" t="s">
        <v>305</v>
      </c>
      <c r="F201" s="5" t="str">
        <f t="shared" si="9"/>
        <v>2 AIM7</v>
      </c>
      <c r="G201" s="5" t="str">
        <f t="shared" si="10"/>
        <v>3x mk20 cbu</v>
      </c>
      <c r="H201" s="5" t="str">
        <f t="shared" si="11"/>
        <v>3x4 zuni AT</v>
      </c>
    </row>
    <row r="202" spans="1:9" ht="21" x14ac:dyDescent="0.35">
      <c r="A202" s="8" t="s">
        <v>9</v>
      </c>
      <c r="B202" s="5" t="s">
        <v>303</v>
      </c>
      <c r="C202" s="5" t="s">
        <v>301</v>
      </c>
      <c r="D202" s="5" t="s">
        <v>114</v>
      </c>
      <c r="E202" s="5" t="s">
        <v>61</v>
      </c>
      <c r="F202" s="5" t="str">
        <f t="shared" si="9"/>
        <v>2 AIM7</v>
      </c>
      <c r="G202" s="5" t="str">
        <f t="shared" si="10"/>
        <v>2 AIM9 / 2 mk20 cbu</v>
      </c>
      <c r="H202" s="5" t="str">
        <f t="shared" si="11"/>
        <v>1x19 FFAR HE</v>
      </c>
    </row>
    <row r="203" spans="1:9" ht="21" x14ac:dyDescent="0.35">
      <c r="A203" s="8" t="s">
        <v>66</v>
      </c>
      <c r="B203" s="5" t="s">
        <v>320</v>
      </c>
      <c r="C203" s="5" t="s">
        <v>319</v>
      </c>
      <c r="D203" s="5" t="s">
        <v>114</v>
      </c>
      <c r="E203" s="5" t="s">
        <v>35</v>
      </c>
      <c r="F203" s="5" t="s">
        <v>114</v>
      </c>
      <c r="G203" s="5" t="str">
        <f t="shared" si="10"/>
        <v>2 AIM9 /3 m117</v>
      </c>
      <c r="H203" s="5" t="str">
        <f t="shared" si="11"/>
        <v>3 m117</v>
      </c>
      <c r="I203" s="16" t="s">
        <v>321</v>
      </c>
    </row>
    <row r="204" spans="1:9" ht="21" x14ac:dyDescent="0.35">
      <c r="A204" s="8" t="s">
        <v>10</v>
      </c>
      <c r="B204" s="5" t="s">
        <v>88</v>
      </c>
      <c r="C204" s="5" t="s">
        <v>312</v>
      </c>
      <c r="D204" s="5" t="s">
        <v>114</v>
      </c>
      <c r="E204" s="5" t="s">
        <v>312</v>
      </c>
      <c r="F204" s="5" t="s">
        <v>114</v>
      </c>
      <c r="G204" s="5" t="str">
        <f t="shared" si="10"/>
        <v>3 mk82 dc</v>
      </c>
      <c r="H204" s="5" t="str">
        <f t="shared" si="11"/>
        <v>2 mk83</v>
      </c>
      <c r="I204" s="16" t="s">
        <v>313</v>
      </c>
    </row>
    <row r="205" spans="1:9" ht="21" x14ac:dyDescent="0.35">
      <c r="A205" s="8" t="s">
        <v>62</v>
      </c>
      <c r="B205" s="5" t="s">
        <v>54</v>
      </c>
      <c r="C205" s="5" t="s">
        <v>308</v>
      </c>
      <c r="D205" s="5" t="s">
        <v>114</v>
      </c>
      <c r="E205" s="5" t="s">
        <v>54</v>
      </c>
      <c r="F205" s="5" t="s">
        <v>114</v>
      </c>
      <c r="G205" s="5" t="str">
        <f t="shared" si="10"/>
        <v>2 AIM9 / 1x 7 FFAR HE17</v>
      </c>
      <c r="H205" s="5" t="str">
        <f t="shared" si="11"/>
        <v>6 mk82 snake</v>
      </c>
      <c r="I205" s="16" t="s">
        <v>314</v>
      </c>
    </row>
    <row r="206" spans="1:9" ht="21" x14ac:dyDescent="0.35">
      <c r="A206" s="8" t="s">
        <v>70</v>
      </c>
      <c r="B206" s="5" t="s">
        <v>61</v>
      </c>
      <c r="C206" s="5" t="s">
        <v>306</v>
      </c>
      <c r="D206" s="5" t="s">
        <v>114</v>
      </c>
      <c r="E206" s="5" t="s">
        <v>41</v>
      </c>
      <c r="F206" s="5" t="s">
        <v>114</v>
      </c>
      <c r="G206" s="5" t="str">
        <f t="shared" si="10"/>
        <v>2 AIM9 / 3x 7 FFAR HE10</v>
      </c>
      <c r="H206" s="5" t="str">
        <f t="shared" si="11"/>
        <v>6 mk82</v>
      </c>
      <c r="I206" s="17" t="s">
        <v>315</v>
      </c>
    </row>
    <row r="207" spans="1:9" ht="21" x14ac:dyDescent="0.35">
      <c r="A207" s="8" t="s">
        <v>48</v>
      </c>
      <c r="B207" s="5" t="s">
        <v>44</v>
      </c>
      <c r="C207" s="5" t="s">
        <v>44</v>
      </c>
      <c r="D207" s="5" t="s">
        <v>114</v>
      </c>
      <c r="E207" s="5" t="s">
        <v>35</v>
      </c>
      <c r="F207" s="5" t="s">
        <v>114</v>
      </c>
      <c r="G207" s="5" t="str">
        <f t="shared" si="10"/>
        <v>1 mk84</v>
      </c>
      <c r="H207" s="5" t="str">
        <f t="shared" si="11"/>
        <v>1 mk84</v>
      </c>
      <c r="I207" s="17" t="s">
        <v>316</v>
      </c>
    </row>
    <row r="208" spans="1:9" ht="21" x14ac:dyDescent="0.35">
      <c r="A208" s="8" t="s">
        <v>67</v>
      </c>
      <c r="B208" s="5" t="s">
        <v>90</v>
      </c>
      <c r="C208" s="5" t="s">
        <v>90</v>
      </c>
      <c r="D208" s="5" t="s">
        <v>114</v>
      </c>
      <c r="E208" s="5" t="s">
        <v>35</v>
      </c>
      <c r="F208" s="5" t="str">
        <f t="shared" ref="F208:F211" si="21">D208</f>
        <v>2 AIM7</v>
      </c>
      <c r="G208" s="5" t="str">
        <f t="shared" si="10"/>
        <v>1 GBU8</v>
      </c>
      <c r="H208" s="5" t="str">
        <f t="shared" si="11"/>
        <v>1 GBU8</v>
      </c>
    </row>
    <row r="209" spans="1:8" ht="21" x14ac:dyDescent="0.35">
      <c r="A209" s="8" t="s">
        <v>49</v>
      </c>
      <c r="B209" s="5" t="s">
        <v>294</v>
      </c>
      <c r="C209" s="5" t="s">
        <v>310</v>
      </c>
      <c r="D209" s="5" t="s">
        <v>114</v>
      </c>
      <c r="E209" s="5" t="s">
        <v>294</v>
      </c>
      <c r="F209" s="5" t="str">
        <f t="shared" si="21"/>
        <v>2 AIM7</v>
      </c>
      <c r="G209" s="5" t="str">
        <f t="shared" si="10"/>
        <v>2 AIM9 / 3x4 zuni AT</v>
      </c>
      <c r="H209" s="5" t="str">
        <f t="shared" si="11"/>
        <v>3 mk20 cbu</v>
      </c>
    </row>
    <row r="210" spans="1:8" ht="21" x14ac:dyDescent="0.35">
      <c r="A210" s="8" t="s">
        <v>11</v>
      </c>
      <c r="B210" s="5" t="s">
        <v>296</v>
      </c>
      <c r="C210" s="5" t="s">
        <v>307</v>
      </c>
      <c r="D210" s="5" t="s">
        <v>114</v>
      </c>
      <c r="E210" s="5" t="s">
        <v>35</v>
      </c>
      <c r="F210" s="5" t="str">
        <f t="shared" ref="F210" si="22">D210</f>
        <v>2 AIM7</v>
      </c>
      <c r="G210" s="5" t="str">
        <f t="shared" ref="G210" si="23">C210</f>
        <v>2 AIM9 / 1x 7 FFAR WP</v>
      </c>
      <c r="H210" s="5" t="str">
        <f t="shared" ref="H210" si="24">B210</f>
        <v>AGM45</v>
      </c>
    </row>
    <row r="211" spans="1:8" ht="21" x14ac:dyDescent="0.35">
      <c r="A211" s="8" t="s">
        <v>300</v>
      </c>
      <c r="B211" s="5" t="s">
        <v>35</v>
      </c>
      <c r="C211" s="5" t="s">
        <v>297</v>
      </c>
      <c r="D211" s="5" t="s">
        <v>114</v>
      </c>
      <c r="E211" s="5" t="s">
        <v>90</v>
      </c>
      <c r="F211" s="5" t="str">
        <f t="shared" si="21"/>
        <v>2 AIM7</v>
      </c>
      <c r="G211" s="5" t="str">
        <f t="shared" si="10"/>
        <v>2 AIM9 / AGM45</v>
      </c>
      <c r="H211" s="5" t="str">
        <f t="shared" si="11"/>
        <v>fuel</v>
      </c>
    </row>
    <row r="212" spans="1:8" ht="21" x14ac:dyDescent="0.35">
      <c r="A212" s="8" t="s">
        <v>272</v>
      </c>
      <c r="B212" s="5" t="s">
        <v>298</v>
      </c>
      <c r="C212" s="5" t="s">
        <v>299</v>
      </c>
      <c r="D212" s="5" t="s">
        <v>114</v>
      </c>
      <c r="E212" s="5" t="s">
        <v>35</v>
      </c>
      <c r="F212" s="5" t="s">
        <v>114</v>
      </c>
      <c r="G212" s="5" t="str">
        <f t="shared" si="10"/>
        <v>2 mk20 cbu</v>
      </c>
      <c r="H212" s="5" t="str">
        <f t="shared" si="11"/>
        <v>Suu23/GAU4</v>
      </c>
    </row>
    <row r="213" spans="1:8" x14ac:dyDescent="0.25">
      <c r="G213" s="1"/>
      <c r="H213" s="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I54"/>
  <sheetViews>
    <sheetView workbookViewId="0"/>
  </sheetViews>
  <sheetFormatPr defaultRowHeight="15" x14ac:dyDescent="0.25"/>
  <cols>
    <col min="1" max="1" width="16.28515625" bestFit="1" customWidth="1"/>
    <col min="2" max="2" width="12.140625" bestFit="1" customWidth="1"/>
    <col min="3" max="3" width="16" bestFit="1" customWidth="1"/>
    <col min="4" max="4" width="18.7109375" bestFit="1" customWidth="1"/>
    <col min="5" max="5" width="16" bestFit="1" customWidth="1"/>
    <col min="6" max="6" width="12.140625" bestFit="1" customWidth="1"/>
  </cols>
  <sheetData>
    <row r="16" spans="1:6" ht="18.75" x14ac:dyDescent="0.3">
      <c r="A16" s="6" t="s">
        <v>4</v>
      </c>
      <c r="B16" s="7" t="s">
        <v>0</v>
      </c>
      <c r="C16" s="7" t="s">
        <v>1</v>
      </c>
      <c r="D16" s="7" t="s">
        <v>3</v>
      </c>
      <c r="E16" s="7" t="s">
        <v>1</v>
      </c>
      <c r="F16" s="7" t="s">
        <v>0</v>
      </c>
    </row>
    <row r="17" spans="1:9" ht="18.75" x14ac:dyDescent="0.3">
      <c r="A17" s="6" t="s">
        <v>2</v>
      </c>
      <c r="B17" s="7">
        <v>1200</v>
      </c>
      <c r="C17" s="7">
        <v>1200</v>
      </c>
      <c r="D17" s="7">
        <v>1200</v>
      </c>
      <c r="E17" s="7">
        <f>C17</f>
        <v>1200</v>
      </c>
      <c r="F17" s="7">
        <f>B17</f>
        <v>1200</v>
      </c>
      <c r="I17" s="10" t="s">
        <v>144</v>
      </c>
    </row>
    <row r="18" spans="1:9" ht="21" x14ac:dyDescent="0.35">
      <c r="A18" s="8" t="s">
        <v>5</v>
      </c>
      <c r="B18" s="4"/>
      <c r="C18" s="4"/>
      <c r="D18" s="4"/>
      <c r="E18" s="4"/>
      <c r="F18" s="4"/>
      <c r="I18" s="10" t="s">
        <v>149</v>
      </c>
    </row>
    <row r="19" spans="1:9" ht="21" x14ac:dyDescent="0.35">
      <c r="A19" s="8" t="s">
        <v>6</v>
      </c>
      <c r="B19" s="5" t="s">
        <v>136</v>
      </c>
      <c r="C19" s="5" t="s">
        <v>136</v>
      </c>
      <c r="D19" s="5" t="s">
        <v>35</v>
      </c>
      <c r="E19" s="5" t="str">
        <f t="shared" ref="E19:E26" si="0">C19</f>
        <v>K13</v>
      </c>
      <c r="F19" s="5" t="str">
        <f t="shared" ref="F19:F26" si="1">B19</f>
        <v>K13</v>
      </c>
    </row>
    <row r="20" spans="1:9" ht="21" x14ac:dyDescent="0.35">
      <c r="A20" s="8" t="s">
        <v>7</v>
      </c>
      <c r="B20" s="5" t="s">
        <v>145</v>
      </c>
      <c r="C20" s="5" t="s">
        <v>146</v>
      </c>
      <c r="D20" s="5" t="s">
        <v>145</v>
      </c>
      <c r="E20" s="5" t="str">
        <f t="shared" si="0"/>
        <v>UB32</v>
      </c>
      <c r="F20" s="5" t="str">
        <f t="shared" si="1"/>
        <v>ZB360</v>
      </c>
    </row>
    <row r="21" spans="1:9" ht="21" x14ac:dyDescent="0.35">
      <c r="A21" s="8" t="s">
        <v>8</v>
      </c>
      <c r="B21" s="5" t="s">
        <v>35</v>
      </c>
      <c r="C21" s="5" t="s">
        <v>148</v>
      </c>
      <c r="D21" s="5" t="s">
        <v>133</v>
      </c>
      <c r="E21" s="5" t="str">
        <f t="shared" si="0"/>
        <v>UB16</v>
      </c>
      <c r="F21" s="5" t="str">
        <f t="shared" si="1"/>
        <v>fuel</v>
      </c>
    </row>
    <row r="22" spans="1:9" ht="21" x14ac:dyDescent="0.35">
      <c r="A22" s="8" t="s">
        <v>9</v>
      </c>
      <c r="B22" s="5" t="s">
        <v>132</v>
      </c>
      <c r="C22" s="5" t="s">
        <v>136</v>
      </c>
      <c r="D22" s="5" t="s">
        <v>146</v>
      </c>
      <c r="E22" s="5" t="str">
        <f t="shared" si="0"/>
        <v>K13</v>
      </c>
      <c r="F22" s="5" t="str">
        <f t="shared" si="1"/>
        <v>FAB250</v>
      </c>
    </row>
    <row r="23" spans="1:9" ht="21" x14ac:dyDescent="0.35">
      <c r="A23" s="8" t="s">
        <v>10</v>
      </c>
      <c r="B23" s="5" t="s">
        <v>132</v>
      </c>
      <c r="C23" s="5" t="s">
        <v>132</v>
      </c>
      <c r="D23" s="5" t="s">
        <v>133</v>
      </c>
      <c r="E23" s="5" t="str">
        <f t="shared" si="0"/>
        <v>FAB250</v>
      </c>
      <c r="F23" s="5" t="str">
        <f t="shared" si="1"/>
        <v>FAB250</v>
      </c>
    </row>
    <row r="24" spans="1:9" ht="21" x14ac:dyDescent="0.35">
      <c r="A24" s="8" t="s">
        <v>48</v>
      </c>
      <c r="B24" s="5" t="s">
        <v>133</v>
      </c>
      <c r="C24" s="5" t="s">
        <v>133</v>
      </c>
      <c r="D24" s="5" t="s">
        <v>146</v>
      </c>
      <c r="E24" s="5" t="str">
        <f t="shared" si="0"/>
        <v>FAB500</v>
      </c>
      <c r="F24" s="5" t="str">
        <f t="shared" si="1"/>
        <v>FAB500</v>
      </c>
    </row>
    <row r="25" spans="1:9" ht="21" x14ac:dyDescent="0.35">
      <c r="A25" s="8" t="s">
        <v>151</v>
      </c>
      <c r="B25" s="5" t="s">
        <v>152</v>
      </c>
      <c r="C25" s="5" t="s">
        <v>147</v>
      </c>
      <c r="D25" s="5" t="s">
        <v>146</v>
      </c>
      <c r="E25" s="5" t="str">
        <f t="shared" ref="E25" si="2">C25</f>
        <v>KAB500</v>
      </c>
      <c r="F25" s="5" t="str">
        <f t="shared" ref="F25" si="3">B25</f>
        <v>KAB250</v>
      </c>
    </row>
    <row r="26" spans="1:9" ht="21" x14ac:dyDescent="0.35">
      <c r="A26" s="8" t="s">
        <v>49</v>
      </c>
      <c r="B26" s="5" t="s">
        <v>145</v>
      </c>
      <c r="C26" s="5" t="s">
        <v>148</v>
      </c>
      <c r="D26" s="5" t="s">
        <v>147</v>
      </c>
      <c r="E26" s="5" t="str">
        <f t="shared" si="0"/>
        <v>UB16</v>
      </c>
      <c r="F26" s="5" t="str">
        <f t="shared" si="1"/>
        <v>ZB360</v>
      </c>
    </row>
    <row r="27" spans="1:9" ht="21" x14ac:dyDescent="0.35">
      <c r="A27" s="8" t="s">
        <v>11</v>
      </c>
      <c r="B27" s="5" t="s">
        <v>147</v>
      </c>
      <c r="C27" s="5" t="s">
        <v>136</v>
      </c>
      <c r="D27" s="5" t="s">
        <v>35</v>
      </c>
      <c r="E27" s="5" t="str">
        <f t="shared" ref="E27" si="4">C27</f>
        <v>K13</v>
      </c>
      <c r="F27" s="5" t="str">
        <f t="shared" ref="F27" si="5">B27</f>
        <v>KAB500</v>
      </c>
    </row>
    <row r="28" spans="1:9" x14ac:dyDescent="0.25">
      <c r="B28" s="1"/>
      <c r="C28" s="1"/>
      <c r="D28" s="1"/>
      <c r="E28" s="1"/>
      <c r="F28" s="1"/>
    </row>
    <row r="29" spans="1:9" x14ac:dyDescent="0.25">
      <c r="B29" s="1"/>
      <c r="C29" s="1"/>
      <c r="D29" s="1"/>
      <c r="E29" s="1"/>
      <c r="F29" s="1"/>
    </row>
    <row r="30" spans="1:9" x14ac:dyDescent="0.25">
      <c r="A30" s="2" t="s">
        <v>12</v>
      </c>
      <c r="B30" s="1"/>
      <c r="C30" s="1"/>
      <c r="D30" s="1"/>
      <c r="E30" s="1"/>
      <c r="F30" s="1"/>
    </row>
    <row r="31" spans="1:9" x14ac:dyDescent="0.25">
      <c r="A31" s="3" t="s">
        <v>129</v>
      </c>
      <c r="B31" s="1"/>
      <c r="C31" s="1"/>
      <c r="D31" s="1"/>
      <c r="E31" s="1"/>
      <c r="F31" s="1"/>
    </row>
    <row r="32" spans="1:9" x14ac:dyDescent="0.25">
      <c r="A32" t="s">
        <v>130</v>
      </c>
      <c r="B32" s="1"/>
      <c r="C32" s="1"/>
      <c r="D32" s="1">
        <v>60</v>
      </c>
      <c r="E32" s="1"/>
      <c r="F32" s="1"/>
      <c r="I32" t="s">
        <v>150</v>
      </c>
    </row>
    <row r="33" spans="1:6" x14ac:dyDescent="0.25">
      <c r="A33" t="s">
        <v>131</v>
      </c>
      <c r="B33" s="1"/>
      <c r="C33" s="1"/>
      <c r="D33" s="1">
        <v>120</v>
      </c>
      <c r="E33" s="1"/>
      <c r="F33" s="1"/>
    </row>
    <row r="34" spans="1:6" x14ac:dyDescent="0.25">
      <c r="B34" s="1"/>
      <c r="C34" s="1"/>
      <c r="D34" s="1"/>
      <c r="E34" s="1"/>
      <c r="F34" s="1"/>
    </row>
    <row r="35" spans="1:6" x14ac:dyDescent="0.25">
      <c r="A35" s="3" t="s">
        <v>13</v>
      </c>
      <c r="B35" s="1"/>
      <c r="C35" s="1"/>
      <c r="D35" s="1"/>
      <c r="E35" s="1"/>
      <c r="F35" s="1"/>
    </row>
    <row r="36" spans="1:6" x14ac:dyDescent="0.25">
      <c r="A36" t="s">
        <v>132</v>
      </c>
      <c r="B36" s="1">
        <v>1</v>
      </c>
      <c r="C36" s="1">
        <v>1</v>
      </c>
      <c r="D36" s="1">
        <v>1</v>
      </c>
      <c r="E36" s="1">
        <v>1</v>
      </c>
      <c r="F36" s="1">
        <v>1</v>
      </c>
    </row>
    <row r="37" spans="1:6" x14ac:dyDescent="0.25">
      <c r="A37" t="s">
        <v>133</v>
      </c>
      <c r="B37" s="1">
        <v>1</v>
      </c>
      <c r="C37" s="1">
        <v>1</v>
      </c>
      <c r="D37" s="1">
        <v>1</v>
      </c>
      <c r="E37" s="1">
        <v>1</v>
      </c>
      <c r="F37" s="1">
        <v>1</v>
      </c>
    </row>
    <row r="38" spans="1:6" x14ac:dyDescent="0.25">
      <c r="A38" t="s">
        <v>142</v>
      </c>
      <c r="B38" s="1">
        <v>1</v>
      </c>
      <c r="C38" s="1">
        <v>1</v>
      </c>
      <c r="D38" s="1">
        <v>1</v>
      </c>
      <c r="E38" s="1">
        <v>1</v>
      </c>
      <c r="F38" s="1">
        <v>1</v>
      </c>
    </row>
    <row r="39" spans="1:6" x14ac:dyDescent="0.25">
      <c r="A39" t="s">
        <v>141</v>
      </c>
      <c r="B39" s="1">
        <v>1</v>
      </c>
      <c r="C39" s="1">
        <v>1</v>
      </c>
      <c r="D39" s="1">
        <v>1</v>
      </c>
      <c r="E39" s="1">
        <v>1</v>
      </c>
      <c r="F39" s="1">
        <v>1</v>
      </c>
    </row>
    <row r="40" spans="1:6" x14ac:dyDescent="0.25">
      <c r="A40" s="3" t="s">
        <v>14</v>
      </c>
      <c r="B40" s="1"/>
      <c r="C40" s="1"/>
      <c r="D40" s="1"/>
      <c r="E40" s="1"/>
      <c r="F40" s="1"/>
    </row>
    <row r="41" spans="1:6" x14ac:dyDescent="0.25">
      <c r="A41" t="s">
        <v>137</v>
      </c>
      <c r="B41" s="1" t="s">
        <v>143</v>
      </c>
      <c r="C41" s="1" t="s">
        <v>143</v>
      </c>
      <c r="D41" s="1" t="s">
        <v>143</v>
      </c>
      <c r="E41" s="1" t="s">
        <v>143</v>
      </c>
      <c r="F41" s="1" t="s">
        <v>143</v>
      </c>
    </row>
    <row r="42" spans="1:6" x14ac:dyDescent="0.25">
      <c r="A42" t="s">
        <v>138</v>
      </c>
      <c r="B42" s="1"/>
      <c r="C42" s="1"/>
      <c r="D42" s="1"/>
      <c r="E42" s="1"/>
      <c r="F42" s="1"/>
    </row>
    <row r="43" spans="1:6" x14ac:dyDescent="0.25">
      <c r="A43" t="s">
        <v>140</v>
      </c>
      <c r="B43" s="1">
        <v>1</v>
      </c>
      <c r="C43" s="1">
        <v>1</v>
      </c>
      <c r="D43" s="1">
        <v>1</v>
      </c>
      <c r="E43" s="1">
        <v>1</v>
      </c>
      <c r="F43" s="1">
        <v>1</v>
      </c>
    </row>
    <row r="44" spans="1:6" x14ac:dyDescent="0.25">
      <c r="A44" t="s">
        <v>139</v>
      </c>
      <c r="B44" s="1">
        <v>1</v>
      </c>
      <c r="C44" s="1">
        <v>1</v>
      </c>
      <c r="D44" s="1">
        <v>1</v>
      </c>
      <c r="E44" s="1">
        <v>1</v>
      </c>
      <c r="F44" s="1">
        <v>1</v>
      </c>
    </row>
    <row r="45" spans="1:6" x14ac:dyDescent="0.25">
      <c r="B45" s="1"/>
      <c r="C45" s="1"/>
      <c r="D45" s="1"/>
      <c r="E45" s="1"/>
      <c r="F45" s="1"/>
    </row>
    <row r="46" spans="1:6" x14ac:dyDescent="0.25">
      <c r="A46" s="3" t="s">
        <v>29</v>
      </c>
      <c r="B46" s="1"/>
      <c r="C46" s="1"/>
      <c r="D46" s="1"/>
      <c r="E46" s="1"/>
      <c r="F46" s="1"/>
    </row>
    <row r="47" spans="1:6" x14ac:dyDescent="0.25">
      <c r="B47" s="1"/>
      <c r="C47" s="1"/>
      <c r="D47" s="1"/>
      <c r="E47" s="1"/>
      <c r="F47" s="1"/>
    </row>
    <row r="48" spans="1:6" x14ac:dyDescent="0.25">
      <c r="B48" s="1"/>
      <c r="C48" s="1"/>
      <c r="D48" s="1"/>
      <c r="E48" s="1"/>
      <c r="F48" s="1"/>
    </row>
    <row r="49" spans="1:6" x14ac:dyDescent="0.25">
      <c r="B49" s="1"/>
      <c r="C49" s="1"/>
      <c r="D49" s="1"/>
      <c r="E49" s="1"/>
      <c r="F49" s="1"/>
    </row>
    <row r="50" spans="1:6" x14ac:dyDescent="0.25">
      <c r="A50" s="3" t="s">
        <v>32</v>
      </c>
      <c r="B50" s="1"/>
      <c r="C50" s="1"/>
      <c r="D50" s="1"/>
      <c r="E50" s="1"/>
      <c r="F50" s="1"/>
    </row>
    <row r="51" spans="1:6" x14ac:dyDescent="0.25">
      <c r="A51" t="s">
        <v>136</v>
      </c>
      <c r="B51" s="1">
        <v>1</v>
      </c>
      <c r="C51" s="1">
        <v>1</v>
      </c>
      <c r="D51" s="1"/>
      <c r="E51" s="1">
        <v>1</v>
      </c>
      <c r="F51" s="1">
        <v>1</v>
      </c>
    </row>
    <row r="53" spans="1:6" x14ac:dyDescent="0.25">
      <c r="A53" s="3" t="s">
        <v>134</v>
      </c>
      <c r="B53" s="9"/>
      <c r="C53" s="9"/>
      <c r="D53" s="9"/>
      <c r="E53" s="9"/>
      <c r="F53" s="9"/>
    </row>
    <row r="54" spans="1:6" x14ac:dyDescent="0.25">
      <c r="A54" t="s">
        <v>135</v>
      </c>
      <c r="B54" s="9">
        <v>1</v>
      </c>
      <c r="C54" s="9"/>
      <c r="D54" s="9">
        <v>1</v>
      </c>
      <c r="E54" s="9"/>
      <c r="F54" s="9">
        <v>1</v>
      </c>
    </row>
  </sheetData>
  <hyperlinks>
    <hyperlink ref="I17" r:id="rId1"/>
    <hyperlink ref="I18" r:id="rId2"/>
  </hyperlinks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workbookViewId="0"/>
  </sheetViews>
  <sheetFormatPr defaultRowHeight="15" x14ac:dyDescent="0.25"/>
  <cols>
    <col min="1" max="1" width="16.28515625" bestFit="1" customWidth="1"/>
    <col min="2" max="3" width="18.7109375" bestFit="1" customWidth="1"/>
    <col min="4" max="5" width="20.140625" bestFit="1" customWidth="1"/>
    <col min="6" max="6" width="12.28515625" bestFit="1" customWidth="1"/>
    <col min="7" max="8" width="20.140625" bestFit="1" customWidth="1"/>
    <col min="9" max="10" width="18.7109375" bestFit="1" customWidth="1"/>
  </cols>
  <sheetData>
    <row r="1" spans="1:1" x14ac:dyDescent="0.25">
      <c r="A1" t="s">
        <v>96</v>
      </c>
    </row>
    <row r="22" spans="1:10" ht="18.75" x14ac:dyDescent="0.3">
      <c r="A22" s="6" t="s">
        <v>4</v>
      </c>
      <c r="B22" s="7" t="s">
        <v>80</v>
      </c>
      <c r="C22" s="7" t="s">
        <v>101</v>
      </c>
      <c r="D22" s="7" t="s">
        <v>102</v>
      </c>
      <c r="E22" s="7" t="s">
        <v>1</v>
      </c>
      <c r="F22" s="7" t="s">
        <v>3</v>
      </c>
      <c r="G22" s="7" t="str">
        <f>E22</f>
        <v>inner wing</v>
      </c>
      <c r="H22" s="7" t="str">
        <f>D22</f>
        <v>mid inner wing</v>
      </c>
      <c r="I22" s="7" t="str">
        <f>C22</f>
        <v>mid outer wing</v>
      </c>
      <c r="J22" s="7" t="str">
        <f>B22</f>
        <v>outer wing</v>
      </c>
    </row>
    <row r="23" spans="1:10" ht="18.75" x14ac:dyDescent="0.3">
      <c r="A23" s="6" t="s">
        <v>2</v>
      </c>
      <c r="B23" s="7">
        <v>750</v>
      </c>
      <c r="C23" s="7">
        <v>750</v>
      </c>
      <c r="D23" s="7">
        <v>750</v>
      </c>
      <c r="E23" s="7">
        <v>750</v>
      </c>
      <c r="F23" s="7"/>
      <c r="G23" s="7">
        <f>E23</f>
        <v>750</v>
      </c>
      <c r="H23" s="7">
        <f>B23</f>
        <v>750</v>
      </c>
      <c r="I23" s="7">
        <f>C23</f>
        <v>750</v>
      </c>
      <c r="J23" s="7">
        <f>B23</f>
        <v>750</v>
      </c>
    </row>
    <row r="24" spans="1:10" ht="21" x14ac:dyDescent="0.35">
      <c r="A24" s="8" t="s">
        <v>5</v>
      </c>
      <c r="B24" s="4"/>
      <c r="C24" s="4"/>
      <c r="D24" s="4"/>
      <c r="E24" s="4"/>
      <c r="F24" s="4"/>
      <c r="G24" s="4"/>
      <c r="H24" s="4"/>
      <c r="I24" s="4"/>
      <c r="J24" s="4"/>
    </row>
    <row r="25" spans="1:10" ht="21" x14ac:dyDescent="0.35">
      <c r="A25" s="8" t="s">
        <v>6</v>
      </c>
      <c r="B25" s="5" t="s">
        <v>100</v>
      </c>
      <c r="C25" s="5" t="s">
        <v>100</v>
      </c>
      <c r="D25" s="5" t="s">
        <v>100</v>
      </c>
      <c r="E25" s="5" t="s">
        <v>106</v>
      </c>
      <c r="F25" s="5"/>
      <c r="G25" s="5" t="str">
        <f>E25</f>
        <v>GPU2 gunpod</v>
      </c>
      <c r="H25" s="5" t="str">
        <f>D25</f>
        <v>1 AIM9</v>
      </c>
      <c r="I25" s="5" t="str">
        <f>C25</f>
        <v>1 AIM9</v>
      </c>
      <c r="J25" s="5" t="str">
        <f>B25</f>
        <v>1 AIM9</v>
      </c>
    </row>
    <row r="26" spans="1:10" ht="21" x14ac:dyDescent="0.35">
      <c r="A26" s="8" t="s">
        <v>7</v>
      </c>
      <c r="B26" s="5" t="s">
        <v>83</v>
      </c>
      <c r="C26" s="5" t="s">
        <v>104</v>
      </c>
      <c r="D26" s="5" t="s">
        <v>104</v>
      </c>
      <c r="E26" s="5" t="s">
        <v>106</v>
      </c>
      <c r="F26" s="5"/>
      <c r="G26" s="5" t="str">
        <f t="shared" ref="G26:G33" si="0">E26</f>
        <v>GPU2 gunpod</v>
      </c>
      <c r="H26" s="5" t="str">
        <f t="shared" ref="H26:H33" si="1">D26</f>
        <v>1 mk77 750</v>
      </c>
      <c r="I26" s="5" t="str">
        <f t="shared" ref="I26:I33" si="2">C26</f>
        <v>1 mk77 750</v>
      </c>
      <c r="J26" s="5" t="str">
        <f t="shared" ref="J26:J33" si="3">B26</f>
        <v>1 x 19 FFAR</v>
      </c>
    </row>
    <row r="27" spans="1:10" ht="21" x14ac:dyDescent="0.35">
      <c r="A27" s="8" t="s">
        <v>9</v>
      </c>
      <c r="B27" s="5" t="s">
        <v>103</v>
      </c>
      <c r="C27" s="5" t="s">
        <v>105</v>
      </c>
      <c r="D27" s="5" t="s">
        <v>109</v>
      </c>
      <c r="E27" s="5" t="s">
        <v>108</v>
      </c>
      <c r="F27" s="5"/>
      <c r="G27" s="5" t="str">
        <f t="shared" si="0"/>
        <v>SUU11 gunpod</v>
      </c>
      <c r="H27" s="5" t="str">
        <f t="shared" si="1"/>
        <v>1 mk82 snake</v>
      </c>
      <c r="I27" s="5" t="str">
        <f t="shared" si="2"/>
        <v>1 mk77 500</v>
      </c>
      <c r="J27" s="5" t="str">
        <f t="shared" si="3"/>
        <v>1 x 7 FFAR</v>
      </c>
    </row>
    <row r="28" spans="1:10" ht="21" x14ac:dyDescent="0.35">
      <c r="A28" s="8" t="s">
        <v>66</v>
      </c>
      <c r="B28" s="5" t="s">
        <v>43</v>
      </c>
      <c r="C28" s="5" t="s">
        <v>43</v>
      </c>
      <c r="D28" s="5" t="s">
        <v>35</v>
      </c>
      <c r="E28" s="5" t="s">
        <v>35</v>
      </c>
      <c r="F28" s="5"/>
      <c r="G28" s="5" t="str">
        <f t="shared" si="0"/>
        <v>fuel</v>
      </c>
      <c r="H28" s="5" t="str">
        <f t="shared" si="1"/>
        <v>fuel</v>
      </c>
      <c r="I28" s="5" t="str">
        <f t="shared" si="2"/>
        <v>1 mk82</v>
      </c>
      <c r="J28" s="5" t="str">
        <f t="shared" si="3"/>
        <v>1 mk82</v>
      </c>
    </row>
    <row r="29" spans="1:10" ht="21" x14ac:dyDescent="0.35">
      <c r="A29" s="8" t="s">
        <v>10</v>
      </c>
      <c r="B29" s="5" t="s">
        <v>43</v>
      </c>
      <c r="C29" s="5" t="s">
        <v>43</v>
      </c>
      <c r="D29" s="5" t="s">
        <v>43</v>
      </c>
      <c r="E29" s="5" t="s">
        <v>43</v>
      </c>
      <c r="F29" s="5"/>
      <c r="G29" s="5" t="str">
        <f t="shared" si="0"/>
        <v>1 mk82</v>
      </c>
      <c r="H29" s="5" t="str">
        <f t="shared" si="1"/>
        <v>1 mk82</v>
      </c>
      <c r="I29" s="5" t="str">
        <f t="shared" si="2"/>
        <v>1 mk82</v>
      </c>
      <c r="J29" s="5" t="str">
        <f t="shared" si="3"/>
        <v>1 mk82</v>
      </c>
    </row>
    <row r="30" spans="1:10" ht="21" x14ac:dyDescent="0.35">
      <c r="A30" s="8" t="s">
        <v>62</v>
      </c>
      <c r="B30" s="5" t="s">
        <v>109</v>
      </c>
      <c r="C30" s="5" t="s">
        <v>109</v>
      </c>
      <c r="D30" s="5" t="s">
        <v>109</v>
      </c>
      <c r="E30" s="5" t="s">
        <v>109</v>
      </c>
      <c r="F30" s="5"/>
      <c r="G30" s="5" t="str">
        <f t="shared" si="0"/>
        <v>1 mk82 snake</v>
      </c>
      <c r="H30" s="5" t="str">
        <f t="shared" si="1"/>
        <v>1 mk82 snake</v>
      </c>
      <c r="I30" s="5" t="str">
        <f t="shared" si="2"/>
        <v>1 mk82 snake</v>
      </c>
      <c r="J30" s="5" t="str">
        <f t="shared" si="3"/>
        <v>1 mk82 snake</v>
      </c>
    </row>
    <row r="31" spans="1:10" ht="21" x14ac:dyDescent="0.35">
      <c r="A31" s="8" t="s">
        <v>111</v>
      </c>
      <c r="B31" s="5" t="s">
        <v>83</v>
      </c>
      <c r="C31" s="5" t="s">
        <v>83</v>
      </c>
      <c r="D31" s="5" t="s">
        <v>43</v>
      </c>
      <c r="E31" s="5" t="s">
        <v>106</v>
      </c>
      <c r="F31" s="5"/>
      <c r="G31" s="5" t="str">
        <f t="shared" si="0"/>
        <v>GPU2 gunpod</v>
      </c>
      <c r="H31" s="5" t="str">
        <f t="shared" si="1"/>
        <v>1 mk82</v>
      </c>
      <c r="I31" s="5" t="str">
        <f t="shared" si="2"/>
        <v>1 x 19 FFAR</v>
      </c>
      <c r="J31" s="5" t="str">
        <f t="shared" si="3"/>
        <v>1 x 19 FFAR</v>
      </c>
    </row>
    <row r="32" spans="1:10" ht="21" x14ac:dyDescent="0.35">
      <c r="A32" s="8" t="s">
        <v>112</v>
      </c>
      <c r="B32" s="5" t="s">
        <v>105</v>
      </c>
      <c r="C32" s="5" t="s">
        <v>105</v>
      </c>
      <c r="D32" s="5" t="s">
        <v>108</v>
      </c>
      <c r="E32" s="5" t="s">
        <v>108</v>
      </c>
      <c r="F32" s="5"/>
      <c r="G32" s="5" t="str">
        <f t="shared" si="0"/>
        <v>SUU11 gunpod</v>
      </c>
      <c r="H32" s="5" t="str">
        <f t="shared" si="1"/>
        <v>SUU11 gunpod</v>
      </c>
      <c r="I32" s="5" t="str">
        <f t="shared" si="2"/>
        <v>1 mk77 500</v>
      </c>
      <c r="J32" s="5" t="str">
        <f t="shared" si="3"/>
        <v>1 mk77 500</v>
      </c>
    </row>
    <row r="33" spans="1:10" ht="21" x14ac:dyDescent="0.35">
      <c r="A33" s="8" t="s">
        <v>49</v>
      </c>
      <c r="B33" s="5" t="s">
        <v>83</v>
      </c>
      <c r="C33" s="5" t="s">
        <v>110</v>
      </c>
      <c r="D33" s="5" t="s">
        <v>110</v>
      </c>
      <c r="E33" s="5" t="s">
        <v>106</v>
      </c>
      <c r="F33" s="5"/>
      <c r="G33" s="5" t="str">
        <f t="shared" si="0"/>
        <v>GPU2 gunpod</v>
      </c>
      <c r="H33" s="5" t="str">
        <f t="shared" si="1"/>
        <v>1 CBU24</v>
      </c>
      <c r="I33" s="5" t="str">
        <f t="shared" si="2"/>
        <v>1 CBU24</v>
      </c>
      <c r="J33" s="5" t="str">
        <f t="shared" si="3"/>
        <v>1 x 19 FFAR</v>
      </c>
    </row>
    <row r="34" spans="1:10" x14ac:dyDescent="0.25">
      <c r="B34" s="1"/>
      <c r="C34" s="1"/>
      <c r="D34" s="1"/>
      <c r="E34" s="1"/>
      <c r="F34" s="1"/>
      <c r="G34" s="1"/>
      <c r="H34" s="1"/>
      <c r="I34" s="1"/>
      <c r="J34" s="1"/>
    </row>
    <row r="35" spans="1:10" x14ac:dyDescent="0.25">
      <c r="B35" s="1"/>
      <c r="C35" s="1"/>
      <c r="D35" s="1"/>
      <c r="E35" s="1"/>
      <c r="F35" s="1"/>
      <c r="G35" s="1"/>
      <c r="H35" s="1"/>
      <c r="I35" s="1"/>
      <c r="J35" s="1"/>
    </row>
    <row r="36" spans="1:10" x14ac:dyDescent="0.25">
      <c r="A36" s="2" t="s">
        <v>12</v>
      </c>
      <c r="B36" s="1"/>
      <c r="C36" s="1"/>
      <c r="D36" s="1"/>
      <c r="E36" s="1"/>
      <c r="F36" s="1"/>
      <c r="G36" s="1"/>
      <c r="H36" s="1"/>
      <c r="I36" s="1"/>
      <c r="J36" s="1"/>
    </row>
    <row r="37" spans="1:10" x14ac:dyDescent="0.25">
      <c r="A37" s="2" t="s">
        <v>77</v>
      </c>
      <c r="B37" s="1"/>
      <c r="C37" s="1"/>
      <c r="D37" s="1"/>
      <c r="E37" s="1"/>
      <c r="F37" s="1"/>
      <c r="G37" s="1"/>
      <c r="H37" s="1"/>
      <c r="I37" s="1"/>
      <c r="J37" s="1"/>
    </row>
    <row r="38" spans="1:10" x14ac:dyDescent="0.25">
      <c r="A38" t="s">
        <v>99</v>
      </c>
      <c r="B38" s="1"/>
      <c r="C38" s="1"/>
      <c r="D38" s="1"/>
      <c r="E38" s="1"/>
      <c r="F38" s="1">
        <v>1200</v>
      </c>
      <c r="G38" s="1"/>
      <c r="H38" s="1"/>
      <c r="I38" s="1"/>
      <c r="J38" s="1"/>
    </row>
    <row r="39" spans="1:10" x14ac:dyDescent="0.25">
      <c r="A39" t="s">
        <v>97</v>
      </c>
      <c r="B39" s="1"/>
      <c r="C39" s="1"/>
      <c r="D39" s="1">
        <v>300</v>
      </c>
      <c r="E39" s="1">
        <v>300</v>
      </c>
      <c r="F39" s="1"/>
      <c r="G39" s="1">
        <v>300</v>
      </c>
      <c r="H39" s="1">
        <v>300</v>
      </c>
      <c r="I39" s="1"/>
      <c r="J39" s="1"/>
    </row>
    <row r="40" spans="1:10" x14ac:dyDescent="0.25">
      <c r="A40" t="s">
        <v>98</v>
      </c>
      <c r="B40" s="1"/>
      <c r="C40" s="1"/>
      <c r="D40" s="1">
        <v>1500</v>
      </c>
      <c r="E40" s="1">
        <v>1500</v>
      </c>
      <c r="F40" s="1"/>
      <c r="G40" s="1">
        <v>1500</v>
      </c>
      <c r="H40" s="1">
        <v>1500</v>
      </c>
      <c r="I40" s="1"/>
      <c r="J40" s="1"/>
    </row>
    <row r="41" spans="1:10" x14ac:dyDescent="0.25">
      <c r="B41" s="1"/>
      <c r="C41" s="1"/>
      <c r="D41" s="1"/>
      <c r="E41" s="1"/>
      <c r="F41" s="1"/>
      <c r="G41" s="1"/>
      <c r="H41" s="1"/>
      <c r="I41" s="1"/>
      <c r="J41" s="1"/>
    </row>
    <row r="42" spans="1:10" x14ac:dyDescent="0.25">
      <c r="A42" s="3" t="s">
        <v>13</v>
      </c>
      <c r="B42" s="1"/>
      <c r="C42" s="1"/>
      <c r="D42" s="1"/>
      <c r="E42" s="1"/>
      <c r="F42" s="1"/>
      <c r="G42" s="1"/>
      <c r="H42" s="1"/>
      <c r="I42" s="1"/>
      <c r="J42" s="1"/>
    </row>
    <row r="43" spans="1:10" x14ac:dyDescent="0.25">
      <c r="A43" t="s">
        <v>24</v>
      </c>
      <c r="B43" s="1">
        <v>1</v>
      </c>
      <c r="C43" s="1">
        <v>1</v>
      </c>
      <c r="D43" s="1">
        <v>1</v>
      </c>
      <c r="E43" s="1">
        <v>1</v>
      </c>
      <c r="F43" s="1"/>
      <c r="G43" s="1">
        <v>1</v>
      </c>
      <c r="H43" s="1">
        <v>1</v>
      </c>
      <c r="I43" s="1">
        <v>1</v>
      </c>
      <c r="J43" s="1">
        <v>1</v>
      </c>
    </row>
    <row r="44" spans="1:10" x14ac:dyDescent="0.25">
      <c r="A44" t="s">
        <v>25</v>
      </c>
      <c r="B44" s="1">
        <v>1</v>
      </c>
      <c r="C44" s="1">
        <v>1</v>
      </c>
      <c r="D44" s="1">
        <v>1</v>
      </c>
      <c r="E44" s="1">
        <v>1</v>
      </c>
      <c r="F44" s="1"/>
      <c r="G44" s="1">
        <v>1</v>
      </c>
      <c r="H44" s="1">
        <v>1</v>
      </c>
      <c r="I44" s="1">
        <v>1</v>
      </c>
      <c r="J44" s="1">
        <v>1</v>
      </c>
    </row>
    <row r="45" spans="1:10" x14ac:dyDescent="0.25">
      <c r="A45" t="s">
        <v>26</v>
      </c>
      <c r="B45" s="1">
        <v>1</v>
      </c>
      <c r="C45" s="1">
        <v>1</v>
      </c>
      <c r="D45" s="1">
        <v>1</v>
      </c>
      <c r="E45" s="1">
        <v>1</v>
      </c>
      <c r="F45" s="1"/>
      <c r="G45" s="1">
        <v>1</v>
      </c>
      <c r="H45" s="1">
        <v>1</v>
      </c>
      <c r="I45" s="1">
        <v>1</v>
      </c>
      <c r="J45" s="1">
        <v>1</v>
      </c>
    </row>
    <row r="46" spans="1:10" x14ac:dyDescent="0.25">
      <c r="A46" t="s">
        <v>50</v>
      </c>
      <c r="B46" s="1">
        <v>1</v>
      </c>
      <c r="C46" s="1">
        <v>1</v>
      </c>
      <c r="D46" s="1">
        <v>1</v>
      </c>
      <c r="E46" s="1">
        <v>1</v>
      </c>
      <c r="F46" s="1"/>
      <c r="G46" s="1">
        <v>1</v>
      </c>
      <c r="H46" s="1">
        <v>1</v>
      </c>
      <c r="I46" s="1">
        <v>1</v>
      </c>
      <c r="J46" s="1">
        <v>1</v>
      </c>
    </row>
    <row r="47" spans="1:10" x14ac:dyDescent="0.25">
      <c r="A47" t="s">
        <v>51</v>
      </c>
      <c r="B47" s="1">
        <v>1</v>
      </c>
      <c r="C47" s="1">
        <v>1</v>
      </c>
      <c r="D47" s="1">
        <v>1</v>
      </c>
      <c r="E47" s="1">
        <v>1</v>
      </c>
      <c r="F47" s="1"/>
      <c r="G47" s="1">
        <v>1</v>
      </c>
      <c r="H47" s="1">
        <v>1</v>
      </c>
      <c r="I47" s="1">
        <v>1</v>
      </c>
      <c r="J47" s="1">
        <v>1</v>
      </c>
    </row>
    <row r="48" spans="1:10" x14ac:dyDescent="0.25">
      <c r="B48" s="1"/>
      <c r="C48" s="1"/>
      <c r="D48" s="1"/>
      <c r="E48" s="1"/>
      <c r="F48" s="1"/>
      <c r="G48" s="1"/>
      <c r="H48" s="1"/>
      <c r="I48" s="1"/>
      <c r="J48" s="1"/>
    </row>
    <row r="49" spans="1:11" x14ac:dyDescent="0.25">
      <c r="A49" s="3" t="s">
        <v>14</v>
      </c>
      <c r="B49" s="1"/>
      <c r="C49" s="1"/>
      <c r="D49" s="1"/>
      <c r="E49" s="1"/>
      <c r="F49" s="1"/>
      <c r="G49" s="1"/>
      <c r="H49" s="1"/>
      <c r="I49" s="1"/>
      <c r="J49" s="1"/>
    </row>
    <row r="50" spans="1:11" x14ac:dyDescent="0.25">
      <c r="A50" t="s">
        <v>15</v>
      </c>
      <c r="B50" s="1" t="s">
        <v>107</v>
      </c>
      <c r="C50" s="1" t="s">
        <v>107</v>
      </c>
      <c r="D50" s="1"/>
      <c r="E50" s="1"/>
      <c r="F50" s="1"/>
      <c r="G50" s="1"/>
      <c r="H50" s="1"/>
      <c r="I50" s="1" t="s">
        <v>107</v>
      </c>
      <c r="J50" s="1" t="s">
        <v>107</v>
      </c>
    </row>
    <row r="51" spans="1:11" x14ac:dyDescent="0.25">
      <c r="A51" t="s">
        <v>16</v>
      </c>
      <c r="B51" s="1"/>
      <c r="C51" s="1"/>
      <c r="D51" s="1"/>
      <c r="E51" s="1"/>
      <c r="F51" s="1"/>
      <c r="G51" s="1"/>
      <c r="H51" s="1"/>
      <c r="I51" s="1"/>
      <c r="J51" s="1"/>
    </row>
    <row r="52" spans="1:11" x14ac:dyDescent="0.25">
      <c r="B52" s="1"/>
      <c r="C52" s="1"/>
      <c r="D52" s="1"/>
      <c r="E52" s="1"/>
      <c r="F52" s="1"/>
      <c r="G52" s="1"/>
      <c r="H52" s="1"/>
      <c r="I52" s="1"/>
      <c r="J52" s="1"/>
    </row>
    <row r="53" spans="1:11" x14ac:dyDescent="0.25">
      <c r="A53" s="3" t="s">
        <v>29</v>
      </c>
      <c r="B53" s="1"/>
      <c r="C53" s="1"/>
      <c r="D53" s="1"/>
      <c r="E53" s="1"/>
      <c r="F53" s="1"/>
      <c r="G53" s="1"/>
      <c r="H53" s="1"/>
      <c r="I53" s="1"/>
      <c r="J53" s="1"/>
    </row>
    <row r="54" spans="1:11" x14ac:dyDescent="0.25">
      <c r="A54" t="s">
        <v>30</v>
      </c>
      <c r="B54" s="1"/>
      <c r="C54" s="1"/>
      <c r="D54" s="1"/>
      <c r="E54" s="1"/>
      <c r="F54" s="1"/>
      <c r="G54" s="1"/>
      <c r="H54" s="1"/>
      <c r="I54" s="1"/>
      <c r="J54" s="1"/>
    </row>
    <row r="55" spans="1:11" x14ac:dyDescent="0.25">
      <c r="A55" t="s">
        <v>31</v>
      </c>
      <c r="B55" s="1"/>
      <c r="C55" s="1"/>
      <c r="D55" s="1"/>
      <c r="E55" s="1"/>
      <c r="F55" s="1"/>
      <c r="G55" s="1"/>
      <c r="H55" s="1"/>
      <c r="I55" s="1"/>
      <c r="J55" s="1"/>
    </row>
    <row r="56" spans="1:11" x14ac:dyDescent="0.25">
      <c r="A56" t="s">
        <v>64</v>
      </c>
      <c r="B56" s="1"/>
      <c r="C56" s="1"/>
      <c r="D56" s="1"/>
      <c r="E56" s="1"/>
      <c r="F56" s="1"/>
      <c r="G56" s="1"/>
      <c r="H56" s="1"/>
      <c r="I56" s="1"/>
      <c r="J56" s="1"/>
    </row>
    <row r="57" spans="1:11" x14ac:dyDescent="0.25">
      <c r="A57" t="s">
        <v>82</v>
      </c>
      <c r="B57" s="1"/>
      <c r="C57" s="1"/>
      <c r="D57" s="1"/>
      <c r="E57" s="1"/>
      <c r="F57" s="1"/>
      <c r="G57" s="1"/>
      <c r="H57" s="1"/>
      <c r="I57" s="1"/>
      <c r="J57" s="1"/>
    </row>
    <row r="58" spans="1:11" x14ac:dyDescent="0.25">
      <c r="B58" s="1"/>
      <c r="C58" s="1"/>
      <c r="D58" s="1"/>
      <c r="E58" s="1"/>
      <c r="F58" s="1"/>
      <c r="G58" s="1"/>
      <c r="H58" s="1"/>
      <c r="I58" s="1"/>
      <c r="J58" s="1"/>
    </row>
    <row r="59" spans="1:11" x14ac:dyDescent="0.25">
      <c r="A59" s="3" t="s">
        <v>32</v>
      </c>
      <c r="B59" s="1"/>
      <c r="C59" s="1"/>
      <c r="D59" s="1"/>
      <c r="E59" s="1"/>
      <c r="F59" s="1"/>
      <c r="G59" s="1"/>
      <c r="H59" s="1"/>
      <c r="I59" s="1"/>
      <c r="J59" s="1"/>
    </row>
    <row r="60" spans="1:11" x14ac:dyDescent="0.25">
      <c r="A60" t="s">
        <v>33</v>
      </c>
      <c r="B60" s="1">
        <v>1</v>
      </c>
      <c r="C60" s="1">
        <v>1</v>
      </c>
      <c r="D60" s="1">
        <v>1</v>
      </c>
      <c r="E60" s="1">
        <v>1</v>
      </c>
      <c r="F60" s="1"/>
      <c r="G60" s="1">
        <v>1</v>
      </c>
      <c r="H60" s="1">
        <v>1</v>
      </c>
      <c r="I60" s="1">
        <v>1</v>
      </c>
      <c r="J60" s="1">
        <v>1</v>
      </c>
    </row>
    <row r="61" spans="1:11" x14ac:dyDescent="0.25">
      <c r="B61" s="1"/>
      <c r="C61" s="1"/>
      <c r="D61" s="1"/>
      <c r="E61" s="1"/>
      <c r="F61" s="1"/>
      <c r="G61" s="1"/>
      <c r="H61" s="1"/>
      <c r="I61" s="1"/>
      <c r="J61" s="1"/>
    </row>
    <row r="62" spans="1:11" x14ac:dyDescent="0.25">
      <c r="A62" s="3" t="s">
        <v>35</v>
      </c>
      <c r="B62" s="1"/>
      <c r="C62" s="1"/>
      <c r="D62" s="1"/>
      <c r="E62" s="1"/>
      <c r="F62" s="1"/>
      <c r="G62" s="1"/>
      <c r="H62" s="1"/>
      <c r="I62" s="1"/>
      <c r="J62" s="1"/>
    </row>
    <row r="63" spans="1:11" x14ac:dyDescent="0.25">
      <c r="A63" s="9"/>
      <c r="B63" s="9">
        <v>1</v>
      </c>
      <c r="C63" s="9">
        <v>1</v>
      </c>
      <c r="D63" s="9">
        <v>1</v>
      </c>
      <c r="E63" s="9">
        <v>1</v>
      </c>
      <c r="F63" s="9"/>
      <c r="G63" s="9">
        <v>1</v>
      </c>
      <c r="H63" s="9">
        <v>1</v>
      </c>
      <c r="I63" s="9">
        <v>1</v>
      </c>
      <c r="J63" s="9">
        <v>1</v>
      </c>
      <c r="K63" s="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opLeftCell="A28" workbookViewId="0">
      <selection activeCell="C28" sqref="C28"/>
    </sheetView>
  </sheetViews>
  <sheetFormatPr defaultRowHeight="15" x14ac:dyDescent="0.25"/>
  <cols>
    <col min="1" max="1" width="16.28515625" bestFit="1" customWidth="1"/>
    <col min="2" max="2" width="20.140625" bestFit="1" customWidth="1"/>
    <col min="3" max="3" width="12.28515625" bestFit="1" customWidth="1"/>
    <col min="4" max="4" width="20.140625" bestFit="1" customWidth="1"/>
    <col min="5" max="5" width="28.140625" customWidth="1"/>
    <col min="6" max="6" width="14.140625" bestFit="1" customWidth="1"/>
    <col min="7" max="7" width="19.7109375" bestFit="1" customWidth="1"/>
  </cols>
  <sheetData>
    <row r="1" spans="1:4" x14ac:dyDescent="0.25">
      <c r="A1" t="s">
        <v>153</v>
      </c>
    </row>
    <row r="16" spans="1:4" ht="18.75" x14ac:dyDescent="0.3">
      <c r="A16" s="6" t="s">
        <v>4</v>
      </c>
      <c r="B16" s="7" t="s">
        <v>155</v>
      </c>
      <c r="C16" s="7" t="s">
        <v>3</v>
      </c>
      <c r="D16" s="7" t="s">
        <v>156</v>
      </c>
    </row>
    <row r="17" spans="1:8" ht="18.75" x14ac:dyDescent="0.3">
      <c r="A17" s="6" t="s">
        <v>2</v>
      </c>
      <c r="B17" s="7"/>
      <c r="C17" s="7" t="s">
        <v>154</v>
      </c>
      <c r="D17" s="7"/>
      <c r="H17" t="s">
        <v>162</v>
      </c>
    </row>
    <row r="18" spans="1:8" ht="21" x14ac:dyDescent="0.35">
      <c r="A18" s="8" t="s">
        <v>5</v>
      </c>
      <c r="B18" s="4"/>
      <c r="C18" s="4"/>
      <c r="D18" s="4"/>
      <c r="E18" s="3" t="s">
        <v>161</v>
      </c>
      <c r="F18" s="3" t="s">
        <v>167</v>
      </c>
    </row>
    <row r="19" spans="1:8" ht="21" x14ac:dyDescent="0.35">
      <c r="A19" s="8" t="s">
        <v>48</v>
      </c>
      <c r="B19" s="5" t="s">
        <v>157</v>
      </c>
      <c r="C19" s="5"/>
      <c r="D19" s="5" t="str">
        <f>B19</f>
        <v>2 x mk84</v>
      </c>
      <c r="E19" t="s">
        <v>160</v>
      </c>
      <c r="F19" t="s">
        <v>168</v>
      </c>
    </row>
    <row r="20" spans="1:8" ht="21" x14ac:dyDescent="0.35">
      <c r="A20" s="8" t="s">
        <v>70</v>
      </c>
      <c r="B20" s="5" t="s">
        <v>159</v>
      </c>
      <c r="C20" s="5"/>
      <c r="D20" s="5" t="str">
        <f>B20</f>
        <v>3 x 1 Mk83</v>
      </c>
      <c r="F20" t="s">
        <v>169</v>
      </c>
    </row>
    <row r="21" spans="1:8" ht="21" x14ac:dyDescent="0.35">
      <c r="A21" s="8" t="s">
        <v>158</v>
      </c>
      <c r="B21" s="5" t="s">
        <v>172</v>
      </c>
      <c r="C21" s="5"/>
      <c r="D21" s="5" t="str">
        <f>B21</f>
        <v>2 x 2 1600lb</v>
      </c>
      <c r="E21" t="s">
        <v>160</v>
      </c>
      <c r="F21" t="s">
        <v>170</v>
      </c>
      <c r="G21" t="s">
        <v>171</v>
      </c>
    </row>
    <row r="22" spans="1:8" ht="21" x14ac:dyDescent="0.35">
      <c r="A22" s="8" t="s">
        <v>62</v>
      </c>
      <c r="B22" s="5" t="s">
        <v>174</v>
      </c>
      <c r="C22" s="5"/>
      <c r="D22" s="5" t="str">
        <f>B22</f>
        <v>3 x 2 Mk82</v>
      </c>
      <c r="F22" s="11" t="s">
        <v>175</v>
      </c>
    </row>
    <row r="23" spans="1:8" x14ac:dyDescent="0.25">
      <c r="B23" s="1"/>
      <c r="C23" s="1"/>
      <c r="D23" s="1"/>
    </row>
    <row r="24" spans="1:8" x14ac:dyDescent="0.25">
      <c r="B24" s="1"/>
      <c r="C24" s="1"/>
      <c r="D24" s="1"/>
    </row>
    <row r="25" spans="1:8" x14ac:dyDescent="0.25">
      <c r="A25" s="2" t="s">
        <v>12</v>
      </c>
      <c r="B25" s="1"/>
      <c r="C25" s="1"/>
      <c r="D25" s="1"/>
    </row>
    <row r="26" spans="1:8" x14ac:dyDescent="0.25">
      <c r="A26" s="2" t="s">
        <v>166</v>
      </c>
      <c r="B26" s="1"/>
      <c r="C26" s="1"/>
      <c r="D26" s="1"/>
    </row>
    <row r="27" spans="1:8" x14ac:dyDescent="0.25">
      <c r="A27" t="s">
        <v>165</v>
      </c>
      <c r="B27" s="1"/>
      <c r="C27" s="1">
        <v>500</v>
      </c>
      <c r="D27" s="1"/>
      <c r="E27" t="s">
        <v>164</v>
      </c>
    </row>
    <row r="28" spans="1:8" x14ac:dyDescent="0.25">
      <c r="B28" s="1"/>
      <c r="C28" s="1"/>
      <c r="D28" s="1"/>
      <c r="E28" s="10" t="s">
        <v>163</v>
      </c>
    </row>
    <row r="29" spans="1:8" x14ac:dyDescent="0.25">
      <c r="B29" s="1"/>
      <c r="C29" s="1"/>
      <c r="D29" s="1"/>
    </row>
    <row r="30" spans="1:8" x14ac:dyDescent="0.25">
      <c r="B30" s="1"/>
      <c r="C30" s="1"/>
      <c r="D30" s="1"/>
    </row>
    <row r="31" spans="1:8" x14ac:dyDescent="0.25">
      <c r="A31" s="3" t="s">
        <v>13</v>
      </c>
      <c r="B31" s="1"/>
      <c r="C31" s="1"/>
      <c r="D31" s="1"/>
    </row>
    <row r="32" spans="1:8" x14ac:dyDescent="0.25">
      <c r="A32" t="s">
        <v>24</v>
      </c>
      <c r="B32" s="1"/>
      <c r="C32" s="1">
        <v>12</v>
      </c>
      <c r="D32" s="1"/>
    </row>
    <row r="33" spans="1:4" x14ac:dyDescent="0.25">
      <c r="A33" t="s">
        <v>27</v>
      </c>
      <c r="B33" s="1"/>
      <c r="C33" s="1">
        <v>6</v>
      </c>
      <c r="D33" s="1"/>
    </row>
    <row r="34" spans="1:4" x14ac:dyDescent="0.25">
      <c r="A34" t="s">
        <v>173</v>
      </c>
      <c r="B34" s="1"/>
      <c r="C34" s="1">
        <v>8</v>
      </c>
      <c r="D34" s="1"/>
    </row>
    <row r="35" spans="1:4" x14ac:dyDescent="0.25">
      <c r="A35" t="s">
        <v>28</v>
      </c>
      <c r="B35" s="1"/>
      <c r="C35" s="1">
        <v>4</v>
      </c>
      <c r="D35" s="1"/>
    </row>
    <row r="36" spans="1:4" x14ac:dyDescent="0.25">
      <c r="B36" s="1"/>
      <c r="C36" s="1"/>
      <c r="D36" s="1"/>
    </row>
    <row r="37" spans="1:4" x14ac:dyDescent="0.25">
      <c r="B37" s="1"/>
      <c r="C37" s="1"/>
      <c r="D37" s="1"/>
    </row>
    <row r="38" spans="1:4" x14ac:dyDescent="0.25">
      <c r="A38" s="3" t="s">
        <v>14</v>
      </c>
      <c r="B38" s="1"/>
      <c r="C38" s="1"/>
      <c r="D38" s="1"/>
    </row>
    <row r="39" spans="1:4" x14ac:dyDescent="0.25">
      <c r="A39" t="s">
        <v>15</v>
      </c>
      <c r="B39" s="1"/>
      <c r="C39" s="1"/>
      <c r="D39" s="1"/>
    </row>
    <row r="40" spans="1:4" x14ac:dyDescent="0.25">
      <c r="A40" t="s">
        <v>16</v>
      </c>
      <c r="B40" s="1"/>
      <c r="C40" s="1"/>
      <c r="D40" s="1"/>
    </row>
    <row r="41" spans="1:4" x14ac:dyDescent="0.25">
      <c r="B41" s="1"/>
      <c r="C41" s="1"/>
      <c r="D41" s="1"/>
    </row>
    <row r="42" spans="1:4" x14ac:dyDescent="0.25">
      <c r="A42" s="3" t="s">
        <v>29</v>
      </c>
      <c r="B42" s="1"/>
      <c r="C42" s="1"/>
      <c r="D42" s="1"/>
    </row>
    <row r="43" spans="1:4" x14ac:dyDescent="0.25">
      <c r="A43" t="s">
        <v>30</v>
      </c>
      <c r="B43" s="1"/>
      <c r="C43" s="1"/>
      <c r="D43" s="1"/>
    </row>
    <row r="44" spans="1:4" x14ac:dyDescent="0.25">
      <c r="A44" t="s">
        <v>31</v>
      </c>
      <c r="B44" s="1"/>
      <c r="C44" s="1"/>
      <c r="D44" s="1"/>
    </row>
    <row r="45" spans="1:4" x14ac:dyDescent="0.25">
      <c r="A45" t="s">
        <v>64</v>
      </c>
      <c r="B45" s="1"/>
      <c r="C45" s="1"/>
      <c r="D45" s="1"/>
    </row>
    <row r="46" spans="1:4" x14ac:dyDescent="0.25">
      <c r="A46" t="s">
        <v>82</v>
      </c>
      <c r="B46" s="1"/>
      <c r="C46" s="1"/>
      <c r="D46" s="1"/>
    </row>
    <row r="47" spans="1:4" x14ac:dyDescent="0.25">
      <c r="B47" s="1"/>
      <c r="C47" s="1"/>
      <c r="D47" s="1"/>
    </row>
    <row r="48" spans="1:4" x14ac:dyDescent="0.25">
      <c r="A48" s="3" t="s">
        <v>32</v>
      </c>
      <c r="B48" s="1"/>
      <c r="C48" s="1"/>
      <c r="D48" s="1"/>
    </row>
    <row r="49" spans="1:5" x14ac:dyDescent="0.25">
      <c r="A49" t="s">
        <v>33</v>
      </c>
      <c r="B49" s="1"/>
      <c r="C49" s="1"/>
      <c r="D49" s="1"/>
    </row>
    <row r="50" spans="1:5" x14ac:dyDescent="0.25">
      <c r="B50" s="1"/>
      <c r="C50" s="1"/>
      <c r="D50" s="1"/>
    </row>
    <row r="51" spans="1:5" x14ac:dyDescent="0.25">
      <c r="A51" s="3" t="s">
        <v>35</v>
      </c>
      <c r="B51" s="1"/>
      <c r="C51" s="1">
        <v>1</v>
      </c>
      <c r="D51" s="1"/>
    </row>
    <row r="52" spans="1:5" x14ac:dyDescent="0.25">
      <c r="A52" s="9"/>
      <c r="B52" s="9"/>
      <c r="C52" s="9"/>
      <c r="D52" s="9"/>
      <c r="E52" s="9"/>
    </row>
  </sheetData>
  <hyperlinks>
    <hyperlink ref="E28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A4 skyhawk</vt:lpstr>
      <vt:lpstr>A6 Intruder</vt:lpstr>
      <vt:lpstr>F100D supersabre</vt:lpstr>
      <vt:lpstr>A1j skyraider</vt:lpstr>
      <vt:lpstr>A7 Corsair</vt:lpstr>
      <vt:lpstr>F4 Phantom</vt:lpstr>
      <vt:lpstr>Mig 21</vt:lpstr>
      <vt:lpstr>A-37B Dragonfly</vt:lpstr>
      <vt:lpstr>A-3B Skywarrior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</dc:creator>
  <cp:lastModifiedBy>Rob</cp:lastModifiedBy>
  <dcterms:created xsi:type="dcterms:W3CDTF">2013-11-04T10:19:42Z</dcterms:created>
  <dcterms:modified xsi:type="dcterms:W3CDTF">2020-10-28T09:22:43Z</dcterms:modified>
</cp:coreProperties>
</file>